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55" windowHeight="10515" activeTab="3"/>
  </bookViews>
  <sheets>
    <sheet name="Eredménykim." sheetId="1" r:id="rId1"/>
    <sheet name="Mérleg" sheetId="2" r:id="rId2"/>
    <sheet name="CF" sheetId="3" r:id="rId3"/>
    <sheet name="Szegmensek" sheetId="4" r:id="rId4"/>
    <sheet name="műk stat" sheetId="5" r:id="rId5"/>
  </sheets>
  <definedNames>
    <definedName name="_xlnm.Print_Area" localSheetId="0">'Eredménykim.'!$A$1:$J$66</definedName>
    <definedName name="_xlnm.Print_Area" localSheetId="1">'Mérleg'!$A$2:$I$70</definedName>
    <definedName name="_xlnm.Print_Area" localSheetId="4">'műk stat'!$A$1:$G$156</definedName>
  </definedNames>
  <calcPr fullCalcOnLoad="1"/>
</workbook>
</file>

<file path=xl/sharedStrings.xml><?xml version="1.0" encoding="utf-8"?>
<sst xmlns="http://schemas.openxmlformats.org/spreadsheetml/2006/main" count="653" uniqueCount="284">
  <si>
    <t>Internet</t>
  </si>
  <si>
    <t>EBITDA</t>
  </si>
  <si>
    <t>MAGYAR TELEKOM</t>
  </si>
  <si>
    <t>n.a.</t>
  </si>
  <si>
    <t xml:space="preserve">      DSL</t>
  </si>
  <si>
    <t xml:space="preserve">      W-LAN</t>
  </si>
  <si>
    <t xml:space="preserve">   Internet</t>
  </si>
  <si>
    <t>A működési statisztikák összefoglalója</t>
  </si>
  <si>
    <t>CSOPORT</t>
  </si>
  <si>
    <t>EBITDA ráta</t>
  </si>
  <si>
    <t>Működési eredmény ráta</t>
  </si>
  <si>
    <t>Nyereség ráta</t>
  </si>
  <si>
    <t>Eszközarányos megtérülés</t>
  </si>
  <si>
    <t xml:space="preserve">Nettó adósság </t>
  </si>
  <si>
    <t>Nettó adósság / összes tőke</t>
  </si>
  <si>
    <t>VEZETÉKES SZEGMENS</t>
  </si>
  <si>
    <t>Magyar vezetékes szolgáltatások</t>
  </si>
  <si>
    <t>Központok digitalizáltsága ISDN-nel együtt</t>
  </si>
  <si>
    <t xml:space="preserve">   Egyéni</t>
  </si>
  <si>
    <t xml:space="preserve">   Üzleti</t>
  </si>
  <si>
    <t xml:space="preserve">   Nyilvános</t>
  </si>
  <si>
    <t xml:space="preserve">   ISDN csatornák </t>
  </si>
  <si>
    <t>Összes vonalszám</t>
  </si>
  <si>
    <t xml:space="preserve">   Helyi</t>
  </si>
  <si>
    <t xml:space="preserve">   Távolsági</t>
  </si>
  <si>
    <t xml:space="preserve">   Vezetékesből mobilba</t>
  </si>
  <si>
    <t xml:space="preserve">   Belföldi kimenő forgalom</t>
  </si>
  <si>
    <t xml:space="preserve">   Nemzetközi kimenő forgalom</t>
  </si>
  <si>
    <t>Összes kimenő forgalom</t>
  </si>
  <si>
    <t>Adat termékek</t>
  </si>
  <si>
    <t xml:space="preserve">   Internet előfizetők száma</t>
  </si>
  <si>
    <t xml:space="preserve">      Kapcsolt vonali</t>
  </si>
  <si>
    <t xml:space="preserve">      Bérelt vonali</t>
  </si>
  <si>
    <t xml:space="preserve">   Részesedés a kapcsolt vonali piacon (becsült)</t>
  </si>
  <si>
    <t xml:space="preserve">   Kábel TV előfizetők</t>
  </si>
  <si>
    <t>Nemzetközi vezetékes szolgáltatások</t>
  </si>
  <si>
    <t>Összes macedón vonalszám</t>
  </si>
  <si>
    <t xml:space="preserve">Macedón forgalom percben (ezer) </t>
  </si>
  <si>
    <t>Összes kimenő macedón forgalom</t>
  </si>
  <si>
    <t>Adat termékek (Macedónia)</t>
  </si>
  <si>
    <t xml:space="preserve">   ADSL vonalak</t>
  </si>
  <si>
    <t xml:space="preserve">   PSTN vonalak</t>
  </si>
  <si>
    <t>Összes montenegrói vonalszám</t>
  </si>
  <si>
    <t xml:space="preserve">Montenegrói forgalom percben (ezer) </t>
  </si>
  <si>
    <t>Összes kimenő montenegrói forgalom</t>
  </si>
  <si>
    <t>Adat termékek (Montenegró)</t>
  </si>
  <si>
    <t>MOBIL SZEGMENS</t>
  </si>
  <si>
    <t>Magyar mobil szolgáltatások</t>
  </si>
  <si>
    <t>Mobil vonalsűrűség</t>
  </si>
  <si>
    <t>Szerződéses ügyfelek hányada az összes előfizetőn belül</t>
  </si>
  <si>
    <t>Emelt szintű szolgáltatások hányada az egy előfizetőre jutó havi árbevételben</t>
  </si>
  <si>
    <t>Egy előfizetőre jutó átlagos ügyfélmegszerzési költség (SAC)</t>
  </si>
  <si>
    <t>Nemzetközi mobil szolgáltatások</t>
  </si>
  <si>
    <t>Macedón mobil vonalsűrűség</t>
  </si>
  <si>
    <t>Montenegrói mobil vonalsűrűség</t>
  </si>
  <si>
    <t>2005.</t>
  </si>
  <si>
    <t>2006.</t>
  </si>
  <si>
    <t>(nem auditált)</t>
  </si>
  <si>
    <t xml:space="preserve"> (millió forintban)</t>
  </si>
  <si>
    <t>Üzleti tevékenységből származó cash-flow</t>
  </si>
  <si>
    <t>Működési eredmény</t>
  </si>
  <si>
    <t>Értékcsökkenési leírás</t>
  </si>
  <si>
    <t>Működő tőke változása</t>
  </si>
  <si>
    <t>Halasztott bevételek elismerése</t>
  </si>
  <si>
    <t>Fizetett kamat</t>
  </si>
  <si>
    <t>Kifizetett bankköltség és egyéb pénzügyi költségek</t>
  </si>
  <si>
    <t>Fizetett társasági adó</t>
  </si>
  <si>
    <t>Üzleti tevékenységből származó egyéb cash-flow</t>
  </si>
  <si>
    <t>Üzleti tevékenységből származó nettó cash-flow</t>
  </si>
  <si>
    <t>Befektetési tevékenységből származó cash-flow</t>
  </si>
  <si>
    <t>Tárgyi eszközök és immateriális javak beszerzése</t>
  </si>
  <si>
    <t>Leányvállalatok és egyéb befektetések beszerzése</t>
  </si>
  <si>
    <t>Felvásárolt leányvállalatok pénzeszközei</t>
  </si>
  <si>
    <t>Kapott kamatok</t>
  </si>
  <si>
    <t>Kapott osztalék</t>
  </si>
  <si>
    <t>Értékpapírok vásárlásából eredő kiadás - nettó</t>
  </si>
  <si>
    <t>Befektetett eszközök értékesítéséből származó bevétel</t>
  </si>
  <si>
    <t>Befektetési tevékenységből származó nettó cash-flow</t>
  </si>
  <si>
    <t>Pénzügyi tevékenységből származó cash-flow</t>
  </si>
  <si>
    <t>Hitelekből és egyéb kölcsönökből származó nettó pénzáramlás</t>
  </si>
  <si>
    <t>Saját részvény eladása</t>
  </si>
  <si>
    <t>Egyéb költségek</t>
  </si>
  <si>
    <t>Pénzügyi tevékenységből származó nettó cash-flow</t>
  </si>
  <si>
    <t>Árfolyamváltozások hatása a pénzeszközökre</t>
  </si>
  <si>
    <t>Pénzeszközök az időszak elején</t>
  </si>
  <si>
    <t>Pénzeszközök az időszak végén</t>
  </si>
  <si>
    <t>márc. 31.</t>
  </si>
  <si>
    <t>ESZKÖZÖK</t>
  </si>
  <si>
    <t>Forgóeszközök</t>
  </si>
  <si>
    <t>Pénzeszközök</t>
  </si>
  <si>
    <t>Követelések</t>
  </si>
  <si>
    <t>Nyereségadó követelés</t>
  </si>
  <si>
    <t>Készletek</t>
  </si>
  <si>
    <t>Értékesítésre szánt eszközök</t>
  </si>
  <si>
    <t>Forgóeszközök összesen</t>
  </si>
  <si>
    <t xml:space="preserve">Befektetett eszközök </t>
  </si>
  <si>
    <t>Társult vállalatok</t>
  </si>
  <si>
    <t>Egyéb hosszú lejáratú eszközök</t>
  </si>
  <si>
    <t>Befektetett eszközök összesen</t>
  </si>
  <si>
    <t>Eszközök összesen</t>
  </si>
  <si>
    <t>FORRÁSOK</t>
  </si>
  <si>
    <t>Rövid lejáratú kötelezettségek</t>
  </si>
  <si>
    <t>Hitelek kapcsolt vállalatoktól</t>
  </si>
  <si>
    <t>Szállítók és egyéb kötelezettségek</t>
  </si>
  <si>
    <t>Nyereségadó kötelezettség</t>
  </si>
  <si>
    <t>Halasztott bevételek</t>
  </si>
  <si>
    <t>Rövid lejáratú derivatívák</t>
  </si>
  <si>
    <t>Rövid lejáratú kötelezettségek összesen</t>
  </si>
  <si>
    <t>Hosszú lejáratú kötelezettségek</t>
  </si>
  <si>
    <t>Egyéb hosszú lejáratú kötelezettségek</t>
  </si>
  <si>
    <t>Hosszú lejáratú kötelezettségek összesen</t>
  </si>
  <si>
    <t>Saját tőke</t>
  </si>
  <si>
    <t>Jegyzett tőke</t>
  </si>
  <si>
    <t>Tőketartalék</t>
  </si>
  <si>
    <t>Saját részvények</t>
  </si>
  <si>
    <t>Halmozott átértékelési különbözet</t>
  </si>
  <si>
    <t>Eredménytartalék</t>
  </si>
  <si>
    <t>Saját tőke összesen</t>
  </si>
  <si>
    <t>Kisebbségi részesedések</t>
  </si>
  <si>
    <t>Források összesen</t>
  </si>
  <si>
    <t>Bevételek</t>
  </si>
  <si>
    <t>Előfizetési díjak</t>
  </si>
  <si>
    <t>Belföldi kimenő forgalmi bevételek</t>
  </si>
  <si>
    <t>Nemzetközi kimenő forgalmi bevételek</t>
  </si>
  <si>
    <t>Emeltdíjas-, KTV hang és egyéb szolgáltatások</t>
  </si>
  <si>
    <t>Hang alapú kiskereskedelmi bevételek</t>
  </si>
  <si>
    <t>Belföldi bejövő forgalmi bevételek</t>
  </si>
  <si>
    <t>Nemzetközi bejövő forgalmi bevételek</t>
  </si>
  <si>
    <t>Hang alapú nagykereskedelmi bevételek</t>
  </si>
  <si>
    <t>Hang alapú bevételek összesen</t>
  </si>
  <si>
    <t>Internet - szélessáv</t>
  </si>
  <si>
    <t>Internet - keskenysáv, tartalom és egyéb</t>
  </si>
  <si>
    <t>Internet bevételek összesen</t>
  </si>
  <si>
    <t>Adatbevételek</t>
  </si>
  <si>
    <t>Rendszerintegráció/Informatika</t>
  </si>
  <si>
    <t>Multimédia</t>
  </si>
  <si>
    <t>Berendezés- és készletértékesítés árbevétele</t>
  </si>
  <si>
    <t>Egyéb bevételek</t>
  </si>
  <si>
    <t>Vezetékes szegmens bevétele összesen</t>
  </si>
  <si>
    <t>Előfizetési és forgalmi díjak</t>
  </si>
  <si>
    <t>Értéknövelt szolgáltatások</t>
  </si>
  <si>
    <t xml:space="preserve">Berendezés- és készletértékesítés árbevétele </t>
  </si>
  <si>
    <t>Mobil szegmens bevétele összesen</t>
  </si>
  <si>
    <t>Összes bevétel</t>
  </si>
  <si>
    <t>Személyi jellegű ráfordítások</t>
  </si>
  <si>
    <t>Más hálózati üzemeltetőknek történt kifizetés</t>
  </si>
  <si>
    <t>Értékesített távközlési berendezések beszerzési értéke</t>
  </si>
  <si>
    <t>Egyéb működési költségek - nettó</t>
  </si>
  <si>
    <t>Működési költségek összesen</t>
  </si>
  <si>
    <t>Nettó pénzügyi eredmény</t>
  </si>
  <si>
    <t>Részesedés társult vállalatok adózás utáni nyereségéből/veszteségéből</t>
  </si>
  <si>
    <t>Adózás előtti eredmény</t>
  </si>
  <si>
    <t>Nyereségadó</t>
  </si>
  <si>
    <t>Adózott eredmény</t>
  </si>
  <si>
    <t>Tulajdonosokra jutó eredmény</t>
  </si>
  <si>
    <t>Kisebbségi részesedésekre jutó eredmény</t>
  </si>
  <si>
    <t xml:space="preserve">MAGYAR TELEKOM </t>
  </si>
  <si>
    <t>2004.</t>
  </si>
  <si>
    <t>Konszolidált IFRS eredménykimutatások, kumulált</t>
  </si>
  <si>
    <t>jún.30.</t>
  </si>
  <si>
    <t>szept.30.</t>
  </si>
  <si>
    <t>dec.31.</t>
  </si>
  <si>
    <t>(millió forintban)</t>
  </si>
  <si>
    <t>Konszolidált IFRS mérlegek</t>
  </si>
  <si>
    <t>Pénzügyi eszközök</t>
  </si>
  <si>
    <t>Tárgyi eszközök</t>
  </si>
  <si>
    <t>Immateriális javak</t>
  </si>
  <si>
    <t>Halasztott adókövetelés</t>
  </si>
  <si>
    <t>Hitelek és egyéb kölcsönök - külső féltől</t>
  </si>
  <si>
    <t>Kötelezettségekre és költségekre képzett céltartalékok</t>
  </si>
  <si>
    <t>Halasztott adókötelezettség</t>
  </si>
  <si>
    <t>Hosszú lejáratú derivatívák</t>
  </si>
  <si>
    <t>Konszolidált Cash-Flow Kimutatás - IFRS, kumulált</t>
  </si>
  <si>
    <t>Részvényeseknek és kisebbségi részvénytulajdonosoknak fizetett osztalék</t>
  </si>
  <si>
    <t>Változás a pénzeszközökben</t>
  </si>
  <si>
    <t>Szegmensek</t>
  </si>
  <si>
    <t>(millió Forint) Nem auditált, kumulált</t>
  </si>
  <si>
    <t>Dec.31.</t>
  </si>
  <si>
    <t>Nemzetközi vezetékes szolgáltatások*</t>
  </si>
  <si>
    <t>Eredménykimutatás</t>
  </si>
  <si>
    <t>Nemzetközi mobil szolgáltatások*</t>
  </si>
  <si>
    <t>Bevételek összesen</t>
  </si>
  <si>
    <t xml:space="preserve">* A Telekom Crne Gore csoport 2005 március 31-től kerül konszolidálásra a mérlegben (2005 második negyedévtől az eredménykimutatásban) </t>
  </si>
  <si>
    <t>Dec 31, 2004</t>
  </si>
  <si>
    <t>Dec 31, 2005</t>
  </si>
  <si>
    <t>43.2%</t>
  </si>
  <si>
    <t>41.2%</t>
  </si>
  <si>
    <t>18.2%</t>
  </si>
  <si>
    <t>22.1%</t>
  </si>
  <si>
    <t>9.6%</t>
  </si>
  <si>
    <t>5.4%</t>
  </si>
  <si>
    <t>30.4%</t>
  </si>
  <si>
    <t>33.3%</t>
  </si>
  <si>
    <t>37.6%</t>
  </si>
  <si>
    <t>37.1%</t>
  </si>
  <si>
    <t>89.9%</t>
  </si>
  <si>
    <t>93.5%</t>
  </si>
  <si>
    <t>29.0%</t>
  </si>
  <si>
    <t>28.0%</t>
  </si>
  <si>
    <t>26.4%</t>
  </si>
  <si>
    <t>29.4%</t>
  </si>
  <si>
    <t>9.3%</t>
  </si>
  <si>
    <t>15.1%</t>
  </si>
  <si>
    <t>11.2%</t>
  </si>
  <si>
    <t>8.7%</t>
  </si>
  <si>
    <t>16.8%</t>
  </si>
  <si>
    <t>51.2%</t>
  </si>
  <si>
    <t>73.7%</t>
  </si>
  <si>
    <t>18.1%</t>
  </si>
  <si>
    <t>15.7%</t>
  </si>
  <si>
    <t>Márc 31, 2004</t>
  </si>
  <si>
    <t>Jún 30, 2004</t>
  </si>
  <si>
    <t>Szept 30, 2004</t>
  </si>
  <si>
    <t>Márc 31, 2005</t>
  </si>
  <si>
    <t>Jún 30, 2005</t>
  </si>
  <si>
    <t>Szept 30, 2005</t>
  </si>
  <si>
    <t>Vonalsűrűség</t>
  </si>
  <si>
    <t xml:space="preserve">      Kábel TV</t>
  </si>
  <si>
    <t xml:space="preserve">   Internet előfizetők</t>
  </si>
  <si>
    <t>Alkalmazottak</t>
  </si>
  <si>
    <t>Macedón vonalsűrűség</t>
  </si>
  <si>
    <t xml:space="preserve">Záró vonalszám az időszak végén </t>
  </si>
  <si>
    <t>Macedón alkalmazottak</t>
  </si>
  <si>
    <t xml:space="preserve">   Vezetékes hálózati alkalmazottak (záró létszám, redukált főben)</t>
  </si>
  <si>
    <t xml:space="preserve">   Vonalszám vezetékes hálózati alkalmazottanként</t>
  </si>
  <si>
    <t>Montenegrói vonalsűrűség</t>
  </si>
  <si>
    <t>Záró vonalszám az időszak végén</t>
  </si>
  <si>
    <t>Montenegrói alkalmazottak</t>
  </si>
  <si>
    <t>TMH piaci részesedése</t>
  </si>
  <si>
    <t>TMH előfizetők</t>
  </si>
  <si>
    <t>TMH egy előfizetőjére jutó havi forgalom percben</t>
  </si>
  <si>
    <t>TMH egy előfizetőjére jutó havi árbevétel</t>
  </si>
  <si>
    <t xml:space="preserve">   TMH egy szerződéses előfizetőjére jutó havi árbevétel</t>
  </si>
  <si>
    <t xml:space="preserve">   TMH egy kártyás előfizetőjére jutó havi árbevétel</t>
  </si>
  <si>
    <t>TMH előfizetők - teljes lemorzsolódás</t>
  </si>
  <si>
    <t xml:space="preserve">   TMH szerződéses előfizetőinek lemorzsolódása</t>
  </si>
  <si>
    <t xml:space="preserve">   TMH kártyás előfizetőinek lemorzsolódása</t>
  </si>
  <si>
    <r>
      <t xml:space="preserve">Alkalmazottak száma (záró létszám, redukált főben) </t>
    </r>
    <r>
      <rPr>
        <vertAlign val="superscript"/>
        <sz val="10"/>
        <rFont val="Times New Roman"/>
        <family val="1"/>
      </rPr>
      <t>(1)</t>
    </r>
  </si>
  <si>
    <r>
      <t xml:space="preserve">Záró vonalszám az időszak végén </t>
    </r>
    <r>
      <rPr>
        <b/>
        <vertAlign val="superscript"/>
        <sz val="10"/>
        <rFont val="Arial"/>
        <family val="2"/>
      </rPr>
      <t>(2)</t>
    </r>
  </si>
  <si>
    <r>
      <t xml:space="preserve">Forgalom percben (ezer) </t>
    </r>
    <r>
      <rPr>
        <b/>
        <vertAlign val="superscript"/>
        <sz val="10"/>
        <rFont val="Arial"/>
        <family val="2"/>
      </rPr>
      <t>(2)</t>
    </r>
  </si>
  <si>
    <r>
      <t xml:space="preserve">   Helyi </t>
    </r>
    <r>
      <rPr>
        <b/>
        <vertAlign val="superscript"/>
        <sz val="10"/>
        <rFont val="Arial"/>
        <family val="2"/>
      </rPr>
      <t>(3)</t>
    </r>
  </si>
  <si>
    <r>
      <t xml:space="preserve">   Távolsági </t>
    </r>
    <r>
      <rPr>
        <b/>
        <vertAlign val="superscript"/>
        <sz val="10"/>
        <rFont val="Arial"/>
        <family val="2"/>
      </rPr>
      <t>(3)</t>
    </r>
  </si>
  <si>
    <r>
      <t xml:space="preserve">   Internet </t>
    </r>
    <r>
      <rPr>
        <b/>
        <vertAlign val="superscript"/>
        <sz val="10"/>
        <rFont val="Arial"/>
        <family val="2"/>
      </rPr>
      <t>(4)</t>
    </r>
  </si>
  <si>
    <r>
      <t xml:space="preserve">   ADSL vonalak </t>
    </r>
    <r>
      <rPr>
        <b/>
        <vertAlign val="superscript"/>
        <sz val="10"/>
        <rFont val="Arial"/>
        <family val="2"/>
      </rPr>
      <t>(2)</t>
    </r>
  </si>
  <si>
    <r>
      <t xml:space="preserve">   Bérelt vonalak (Flex-Com összeköttetések) </t>
    </r>
    <r>
      <rPr>
        <b/>
        <vertAlign val="superscript"/>
        <sz val="10"/>
        <rFont val="Arial"/>
        <family val="2"/>
      </rPr>
      <t>(2)</t>
    </r>
  </si>
  <si>
    <r>
      <t xml:space="preserve">   Összes szélessávú internetes hozzáférés </t>
    </r>
    <r>
      <rPr>
        <vertAlign val="superscript"/>
        <sz val="10"/>
        <rFont val="Times New Roman"/>
        <family val="1"/>
      </rPr>
      <t>(6)</t>
    </r>
  </si>
  <si>
    <r>
      <t xml:space="preserve">   Vezetékes hálózati alkalmazottak (záró létszám, redukált főben) </t>
    </r>
    <r>
      <rPr>
        <b/>
        <vertAlign val="superscript"/>
        <sz val="10"/>
        <rFont val="Arial"/>
        <family val="2"/>
      </rPr>
      <t>(2)</t>
    </r>
  </si>
  <si>
    <r>
      <t xml:space="preserve">   Vonalszám vezetékes hálózati alkalmazottanként</t>
    </r>
    <r>
      <rPr>
        <b/>
        <vertAlign val="superscript"/>
        <sz val="10"/>
        <rFont val="Arial"/>
        <family val="2"/>
      </rPr>
      <t xml:space="preserve"> (2)</t>
    </r>
  </si>
  <si>
    <r>
      <t xml:space="preserve">   Internet előfizetők </t>
    </r>
    <r>
      <rPr>
        <vertAlign val="superscript"/>
        <sz val="10"/>
        <rFont val="Times New Roman"/>
        <family val="1"/>
      </rPr>
      <t>(5)</t>
    </r>
  </si>
  <si>
    <t>Márc 31, 2006</t>
  </si>
  <si>
    <t>Jún 30, 2006</t>
  </si>
  <si>
    <t>Leányvállalatok értékesítéséből származó bevétel</t>
  </si>
  <si>
    <t xml:space="preserve">   Vezetékes hálózati alkalmazottak (Magyar Telekom Nyrt., záró létszám, redukált főben)</t>
  </si>
  <si>
    <t xml:space="preserve">   Vonalszám vezetékes hálózati alkalmazottanként (Magyar Telekom Nyrt.)</t>
  </si>
  <si>
    <r>
      <t xml:space="preserve">(2) </t>
    </r>
    <r>
      <rPr>
        <sz val="9"/>
        <rFont val="Times New Roman"/>
        <family val="1"/>
      </rPr>
      <t>Magyar Telekom Nyrt. + Emitel (a Magyar Telekom Nyrt. 100%-os tulajdona)</t>
    </r>
  </si>
  <si>
    <r>
      <t>(1)</t>
    </r>
    <r>
      <rPr>
        <sz val="9"/>
        <rFont val="Times New Roman"/>
        <family val="1"/>
      </rPr>
      <t xml:space="preserve"> Telekom Montenegro dolgozói létszámát is tartalmazza 2005. március 31-től.</t>
    </r>
  </si>
  <si>
    <r>
      <t>(3)</t>
    </r>
    <r>
      <rPr>
        <sz val="9"/>
        <rFont val="Times New Roman"/>
        <family val="1"/>
      </rPr>
      <t xml:space="preserve"> 2005 januárjától a helyközi I. (agglomeráció) percei átsorolásra kerültek a távolságiból a helyi percekhez, ezért a 2004. és 2005. évi számok nem összehasonlíthatóak.</t>
    </r>
  </si>
  <si>
    <r>
      <t>(4)</t>
    </r>
    <r>
      <rPr>
        <sz val="9"/>
        <rFont val="Times New Roman"/>
        <family val="1"/>
      </rPr>
      <t xml:space="preserve"> Az Internet percek egyrészt az analóg vonalon bonyolított forgalmat tartalmazzák (melyet korábban a helyi forgalom soron jelentettünk, másrészt az ISDN vonalon folytatott hívások forgalmát (melyet korábban nem jelentettünk a percforgalmi jelentésben). </t>
    </r>
  </si>
  <si>
    <r>
      <t xml:space="preserve">(6) </t>
    </r>
    <r>
      <rPr>
        <sz val="9"/>
        <rFont val="Times New Roman"/>
        <family val="1"/>
      </rPr>
      <t>A Magyar Telekom Nyrt. és az Emitel által üzemeltetett ADSL vonalakat, valamint a T-Online szélessávú ügyfeleit tartalmazza    (a Magyar Telekom Nyrt.-től vásárolt ADSL hozzáférések kivételével).</t>
    </r>
  </si>
  <si>
    <t>T-Mobile Macedónia piaci részesedése</t>
  </si>
  <si>
    <t>T-Mobile Macedónia előfizetők száma</t>
  </si>
  <si>
    <t>T-Mobile Macedónia egy előfizetőjére jutó havi forgalom percben</t>
  </si>
  <si>
    <t>T-Mobile Macedónia egy előfizetőjére jutó havi árbevétel</t>
  </si>
  <si>
    <t>T-Mobile Crna Gora piaci részesedése</t>
  </si>
  <si>
    <t>T-Mobile Crna Gora egy előfizetőjére jutó havi forgalom percben</t>
  </si>
  <si>
    <t>T-Mobile Crna Gora egy előfizetőjére jutó havi árbevétel</t>
  </si>
  <si>
    <t xml:space="preserve"> Szept 30, 2006</t>
  </si>
  <si>
    <r>
      <t>(5)</t>
    </r>
    <r>
      <rPr>
        <sz val="9"/>
        <rFont val="Times New Roman"/>
        <family val="1"/>
      </rPr>
      <t xml:space="preserve"> A TCG Internet előfizetőinek számbavétele 2005 június 30-án még nem volt konzisztens a Magyar Telekom csoport módszerével</t>
    </r>
  </si>
  <si>
    <t>MÓDOSÍTOTT</t>
  </si>
  <si>
    <t>Dec 31, 2006</t>
  </si>
  <si>
    <t xml:space="preserve">   előfizetők számának növekedéséhez vezetett.</t>
  </si>
  <si>
    <r>
      <t xml:space="preserve">T-Mobile Crna Gora előfizetők száma </t>
    </r>
    <r>
      <rPr>
        <b/>
        <vertAlign val="superscript"/>
        <sz val="10"/>
        <rFont val="Arial"/>
        <family val="2"/>
      </rPr>
      <t>(4)</t>
    </r>
  </si>
  <si>
    <r>
      <t>(4)</t>
    </r>
    <r>
      <rPr>
        <sz val="10"/>
        <rFont val="Times New Roman"/>
        <family val="1"/>
      </rPr>
      <t xml:space="preserve"> 2006 októberében a kártyás előfizetők kártyáinak lejárata meghosszabbodott 3 hónapról 11 hónapra, mely a kártyás</t>
    </r>
  </si>
  <si>
    <t>A módosított kimutatások nem teljesen összehasonlíthatóak a nem módosított időszakokkal</t>
  </si>
  <si>
    <t>Q4</t>
  </si>
  <si>
    <t>Negyedéves számok, amelyek a 2006 febr 13-án</t>
  </si>
  <si>
    <t>publikált jelentésben a szegmenselemzéshez</t>
  </si>
  <si>
    <t>lettek használva (nem kumulált)</t>
  </si>
  <si>
    <t>Módosítva lett többek között: a helyi iparűzési adó átsorolása került a nyereségadó sorra (egyéb műk költségről) és egyes értéknövelt szolgáltatások könyvelése nettó elszámolása változott</t>
  </si>
  <si>
    <t>A módosított kimutatások nem teljesen összehasonlíthatóak a nem módosított időszakokkal!</t>
  </si>
  <si>
    <t>Módosítva lett többek között: a helyi iparűzési adó átsorolása került a nyereségadó sorra (egyéb műk költségről)</t>
  </si>
  <si>
    <t>Q1</t>
  </si>
  <si>
    <t>Q2</t>
  </si>
  <si>
    <t>Q3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</si>
</sst>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</numFmts>
  <fonts count="3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name val="Times New Roman CE"/>
      <family val="1"/>
    </font>
    <font>
      <b/>
      <i/>
      <sz val="16"/>
      <name val="Helv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Arial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 CE"/>
      <family val="1"/>
    </font>
    <font>
      <b/>
      <sz val="8"/>
      <name val="Arial"/>
      <family val="0"/>
    </font>
    <font>
      <b/>
      <vertAlign val="superscript"/>
      <sz val="10"/>
      <name val="Arial"/>
      <family val="2"/>
    </font>
    <font>
      <sz val="10"/>
      <name val="Helv"/>
      <family val="0"/>
    </font>
    <font>
      <sz val="8"/>
      <name val="Times New Roman CE"/>
      <family val="0"/>
    </font>
    <font>
      <b/>
      <sz val="14"/>
      <color indexed="8"/>
      <name val="CG Times"/>
      <family val="1"/>
    </font>
    <font>
      <b/>
      <sz val="14"/>
      <name val="CG Times"/>
      <family val="1"/>
    </font>
    <font>
      <b/>
      <sz val="10"/>
      <color indexed="8"/>
      <name val="CG Times"/>
      <family val="1"/>
    </font>
    <font>
      <sz val="10"/>
      <color indexed="8"/>
      <name val="CG Times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Times New Roman CE"/>
      <family val="0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2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0" fillId="0" borderId="0">
      <alignment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2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4" fontId="3" fillId="0" borderId="0" applyFill="0" applyBorder="0" applyAlignment="0">
      <protection/>
    </xf>
    <xf numFmtId="38" fontId="4" fillId="0" borderId="1">
      <alignment vertical="center"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38" fontId="1" fillId="2" borderId="0" applyNumberFormat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1" fillId="3" borderId="4" applyNumberFormat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27" fillId="0" borderId="0" applyNumberFormat="0" applyFill="0" applyBorder="0" applyAlignment="0" applyProtection="0"/>
    <xf numFmtId="178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5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9" fontId="0" fillId="0" borderId="0" applyFont="0" applyFill="0" applyBorder="0" applyAlignment="0" applyProtection="0"/>
    <xf numFmtId="49" fontId="3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</cellStyleXfs>
  <cellXfs count="457">
    <xf numFmtId="0" fontId="0" fillId="0" borderId="0" xfId="0" applyAlignment="1">
      <alignment/>
    </xf>
    <xf numFmtId="0" fontId="11" fillId="2" borderId="5" xfId="63" applyFont="1" applyFill="1" applyBorder="1" applyAlignment="1">
      <alignment horizontal="center"/>
      <protection/>
    </xf>
    <xf numFmtId="37" fontId="11" fillId="2" borderId="6" xfId="63" applyNumberFormat="1" applyFont="1" applyFill="1" applyBorder="1" applyAlignment="1" applyProtection="1">
      <alignment horizontal="center"/>
      <protection/>
    </xf>
    <xf numFmtId="49" fontId="11" fillId="2" borderId="6" xfId="63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90" fontId="7" fillId="0" borderId="6" xfId="40" applyNumberFormat="1" applyFont="1" applyFill="1" applyBorder="1" applyAlignment="1">
      <alignment/>
    </xf>
    <xf numFmtId="0" fontId="7" fillId="0" borderId="0" xfId="62" applyFont="1">
      <alignment/>
      <protection/>
    </xf>
    <xf numFmtId="0" fontId="15" fillId="0" borderId="0" xfId="0" applyNumberFormat="1" applyFont="1" applyAlignment="1">
      <alignment vertical="center"/>
    </xf>
    <xf numFmtId="15" fontId="17" fillId="0" borderId="6" xfId="56" applyNumberFormat="1" applyFont="1" applyFill="1" applyBorder="1" applyAlignment="1">
      <alignment horizontal="center"/>
      <protection/>
    </xf>
    <xf numFmtId="190" fontId="7" fillId="0" borderId="7" xfId="40" applyNumberFormat="1" applyFont="1" applyFill="1" applyBorder="1" applyAlignment="1">
      <alignment/>
    </xf>
    <xf numFmtId="190" fontId="7" fillId="0" borderId="0" xfId="40" applyNumberFormat="1" applyFont="1" applyFill="1" applyBorder="1" applyAlignment="1">
      <alignment/>
    </xf>
    <xf numFmtId="0" fontId="7" fillId="0" borderId="0" xfId="62" applyFont="1" applyFill="1" applyBorder="1">
      <alignment/>
      <protection/>
    </xf>
    <xf numFmtId="190" fontId="7" fillId="0" borderId="0" xfId="62" applyNumberFormat="1" applyFont="1" applyFill="1" applyBorder="1">
      <alignment/>
      <protection/>
    </xf>
    <xf numFmtId="0" fontId="7" fillId="0" borderId="0" xfId="62" applyFont="1" applyFill="1">
      <alignment/>
      <protection/>
    </xf>
    <xf numFmtId="0" fontId="10" fillId="2" borderId="0" xfId="0" applyFont="1" applyFill="1" applyBorder="1" applyAlignment="1">
      <alignment vertical="top"/>
    </xf>
    <xf numFmtId="0" fontId="15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7" fillId="2" borderId="7" xfId="62" applyFont="1" applyFill="1" applyBorder="1">
      <alignment/>
      <protection/>
    </xf>
    <xf numFmtId="0" fontId="10" fillId="2" borderId="0" xfId="0" applyFont="1" applyFill="1" applyAlignment="1">
      <alignment/>
    </xf>
    <xf numFmtId="37" fontId="9" fillId="2" borderId="6" xfId="62" applyNumberFormat="1" applyFont="1" applyFill="1" applyBorder="1" applyAlignment="1" applyProtection="1">
      <alignment horizontal="left"/>
      <protection/>
    </xf>
    <xf numFmtId="15" fontId="17" fillId="2" borderId="6" xfId="56" applyNumberFormat="1" applyFont="1" applyFill="1" applyBorder="1" applyAlignment="1">
      <alignment horizontal="center"/>
      <protection/>
    </xf>
    <xf numFmtId="190" fontId="7" fillId="2" borderId="6" xfId="40" applyNumberFormat="1" applyFont="1" applyFill="1" applyBorder="1" applyAlignment="1">
      <alignment/>
    </xf>
    <xf numFmtId="190" fontId="7" fillId="2" borderId="7" xfId="40" applyNumberFormat="1" applyFont="1" applyFill="1" applyBorder="1" applyAlignment="1">
      <alignment/>
    </xf>
    <xf numFmtId="15" fontId="17" fillId="2" borderId="8" xfId="56" applyNumberFormat="1" applyFont="1" applyFill="1" applyBorder="1" applyAlignment="1">
      <alignment horizontal="center"/>
      <protection/>
    </xf>
    <xf numFmtId="190" fontId="7" fillId="2" borderId="8" xfId="40" applyNumberFormat="1" applyFont="1" applyFill="1" applyBorder="1" applyAlignment="1">
      <alignment/>
    </xf>
    <xf numFmtId="190" fontId="7" fillId="2" borderId="9" xfId="40" applyNumberFormat="1" applyFont="1" applyFill="1" applyBorder="1" applyAlignment="1">
      <alignment/>
    </xf>
    <xf numFmtId="15" fontId="13" fillId="2" borderId="10" xfId="56" applyNumberFormat="1" applyFont="1" applyFill="1" applyBorder="1" applyAlignment="1">
      <alignment horizontal="center"/>
      <protection/>
    </xf>
    <xf numFmtId="0" fontId="7" fillId="2" borderId="11" xfId="62" applyFont="1" applyFill="1" applyBorder="1">
      <alignment/>
      <protection/>
    </xf>
    <xf numFmtId="0" fontId="10" fillId="2" borderId="12" xfId="0" applyFont="1" applyFill="1" applyBorder="1" applyAlignment="1">
      <alignment/>
    </xf>
    <xf numFmtId="190" fontId="7" fillId="0" borderId="10" xfId="40" applyNumberFormat="1" applyFont="1" applyFill="1" applyBorder="1" applyAlignment="1">
      <alignment/>
    </xf>
    <xf numFmtId="190" fontId="7" fillId="2" borderId="10" xfId="40" applyNumberFormat="1" applyFont="1" applyFill="1" applyBorder="1" applyAlignment="1">
      <alignment/>
    </xf>
    <xf numFmtId="190" fontId="7" fillId="2" borderId="13" xfId="40" applyNumberFormat="1" applyFont="1" applyFill="1" applyBorder="1" applyAlignment="1">
      <alignment/>
    </xf>
    <xf numFmtId="37" fontId="11" fillId="2" borderId="14" xfId="61" applyNumberFormat="1" applyFont="1" applyFill="1" applyBorder="1" applyAlignment="1" applyProtection="1">
      <alignment horizontal="left"/>
      <protection/>
    </xf>
    <xf numFmtId="37" fontId="11" fillId="2" borderId="15" xfId="61" applyNumberFormat="1" applyFont="1" applyFill="1" applyBorder="1" applyAlignment="1" applyProtection="1">
      <alignment horizontal="left"/>
      <protection/>
    </xf>
    <xf numFmtId="37" fontId="7" fillId="2" borderId="16" xfId="61" applyNumberFormat="1" applyFont="1" applyFill="1" applyBorder="1" applyAlignment="1" applyProtection="1">
      <alignment horizontal="left"/>
      <protection/>
    </xf>
    <xf numFmtId="174" fontId="7" fillId="0" borderId="0" xfId="58" applyNumberFormat="1" applyFont="1" applyFill="1" applyBorder="1" applyAlignment="1">
      <alignment vertical="top"/>
      <protection/>
    </xf>
    <xf numFmtId="174" fontId="7" fillId="0" borderId="12" xfId="58" applyNumberFormat="1" applyFont="1" applyFill="1" applyBorder="1" applyAlignment="1">
      <alignment vertical="top"/>
      <protection/>
    </xf>
    <xf numFmtId="174" fontId="11" fillId="0" borderId="0" xfId="58" applyNumberFormat="1" applyFont="1" applyFill="1" applyBorder="1" applyAlignment="1">
      <alignment vertical="top"/>
      <protection/>
    </xf>
    <xf numFmtId="174" fontId="7" fillId="0" borderId="17" xfId="58" applyNumberFormat="1" applyFont="1" applyFill="1" applyBorder="1" applyAlignment="1">
      <alignment vertical="top"/>
      <protection/>
    </xf>
    <xf numFmtId="0" fontId="12" fillId="0" borderId="0" xfId="56" applyFont="1" applyBorder="1">
      <alignment/>
      <protection/>
    </xf>
    <xf numFmtId="37" fontId="12" fillId="0" borderId="0" xfId="56" applyNumberFormat="1" applyFont="1" applyBorder="1" applyProtection="1">
      <alignment/>
      <protection/>
    </xf>
    <xf numFmtId="0" fontId="7" fillId="0" borderId="0" xfId="59" applyFont="1">
      <alignment/>
      <protection/>
    </xf>
    <xf numFmtId="0" fontId="7" fillId="0" borderId="0" xfId="59" applyFont="1" applyBorder="1">
      <alignment/>
      <protection/>
    </xf>
    <xf numFmtId="49" fontId="7" fillId="0" borderId="0" xfId="57" applyNumberFormat="1" applyFont="1">
      <alignment/>
      <protection/>
    </xf>
    <xf numFmtId="49" fontId="7" fillId="0" borderId="0" xfId="57" applyNumberFormat="1" applyFont="1" applyAlignme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Fill="1">
      <alignment/>
      <protection/>
    </xf>
    <xf numFmtId="37" fontId="7" fillId="2" borderId="18" xfId="61" applyNumberFormat="1" applyFont="1" applyFill="1" applyBorder="1" applyAlignment="1" applyProtection="1">
      <alignment horizontal="left"/>
      <protection/>
    </xf>
    <xf numFmtId="175" fontId="17" fillId="4" borderId="19" xfId="0" applyNumberFormat="1" applyFont="1" applyFill="1" applyBorder="1" applyAlignment="1" applyProtection="1">
      <alignment horizontal="center"/>
      <protection/>
    </xf>
    <xf numFmtId="175" fontId="17" fillId="4" borderId="18" xfId="0" applyNumberFormat="1" applyFont="1" applyFill="1" applyBorder="1" applyAlignment="1" applyProtection="1">
      <alignment horizontal="center"/>
      <protection/>
    </xf>
    <xf numFmtId="175" fontId="17" fillId="4" borderId="20" xfId="0" applyNumberFormat="1" applyFont="1" applyFill="1" applyBorder="1" applyAlignment="1" applyProtection="1">
      <alignment horizontal="center"/>
      <protection/>
    </xf>
    <xf numFmtId="37" fontId="7" fillId="2" borderId="0" xfId="61" applyNumberFormat="1" applyFont="1" applyFill="1" applyBorder="1" applyAlignment="1" applyProtection="1">
      <alignment horizontal="left"/>
      <protection/>
    </xf>
    <xf numFmtId="37" fontId="17" fillId="4" borderId="21" xfId="0" applyNumberFormat="1" applyFont="1" applyFill="1" applyBorder="1" applyAlignment="1" applyProtection="1">
      <alignment horizontal="center"/>
      <protection/>
    </xf>
    <xf numFmtId="37" fontId="17" fillId="4" borderId="0" xfId="0" applyNumberFormat="1" applyFont="1" applyFill="1" applyBorder="1" applyAlignment="1" applyProtection="1">
      <alignment horizontal="center"/>
      <protection/>
    </xf>
    <xf numFmtId="37" fontId="17" fillId="4" borderId="22" xfId="0" applyNumberFormat="1" applyFont="1" applyFill="1" applyBorder="1" applyAlignment="1" applyProtection="1">
      <alignment horizontal="center"/>
      <protection/>
    </xf>
    <xf numFmtId="37" fontId="17" fillId="5" borderId="0" xfId="57" applyNumberFormat="1" applyFont="1" applyFill="1" applyProtection="1">
      <alignment/>
      <protection/>
    </xf>
    <xf numFmtId="37" fontId="24" fillId="5" borderId="0" xfId="57" applyNumberFormat="1" applyFont="1" applyFill="1" applyProtection="1">
      <alignment/>
      <protection/>
    </xf>
    <xf numFmtId="0" fontId="17" fillId="4" borderId="0" xfId="57" applyFont="1" applyFill="1" applyAlignment="1" applyProtection="1">
      <alignment horizontal="left"/>
      <protection/>
    </xf>
    <xf numFmtId="37" fontId="17" fillId="4" borderId="0" xfId="57" applyNumberFormat="1" applyFont="1" applyFill="1" applyProtection="1">
      <alignment/>
      <protection/>
    </xf>
    <xf numFmtId="0" fontId="7" fillId="2" borderId="0" xfId="57" applyFont="1" applyFill="1">
      <alignment/>
      <protection/>
    </xf>
    <xf numFmtId="37" fontId="17" fillId="2" borderId="0" xfId="57" applyNumberFormat="1" applyFont="1" applyFill="1" applyProtection="1">
      <alignment/>
      <protection/>
    </xf>
    <xf numFmtId="0" fontId="17" fillId="4" borderId="0" xfId="57" applyFont="1" applyFill="1" applyProtection="1">
      <alignment/>
      <protection/>
    </xf>
    <xf numFmtId="0" fontId="7" fillId="2" borderId="0" xfId="57" applyFont="1" applyFill="1" applyProtection="1">
      <alignment/>
      <protection/>
    </xf>
    <xf numFmtId="0" fontId="7" fillId="2" borderId="12" xfId="57" applyFont="1" applyFill="1" applyBorder="1">
      <alignment/>
      <protection/>
    </xf>
    <xf numFmtId="37" fontId="13" fillId="4" borderId="0" xfId="57" applyNumberFormat="1" applyFont="1" applyFill="1" applyProtection="1">
      <alignment/>
      <protection/>
    </xf>
    <xf numFmtId="37" fontId="13" fillId="4" borderId="0" xfId="57" applyNumberFormat="1" applyFont="1" applyFill="1" applyBorder="1" applyProtection="1">
      <alignment/>
      <protection/>
    </xf>
    <xf numFmtId="37" fontId="13" fillId="4" borderId="12" xfId="57" applyNumberFormat="1" applyFont="1" applyFill="1" applyBorder="1" applyProtection="1">
      <alignment/>
      <protection/>
    </xf>
    <xf numFmtId="0" fontId="13" fillId="4" borderId="0" xfId="57" applyFont="1" applyFill="1" applyProtection="1">
      <alignment/>
      <protection/>
    </xf>
    <xf numFmtId="37" fontId="13" fillId="4" borderId="23" xfId="57" applyNumberFormat="1" applyFont="1" applyFill="1" applyBorder="1" applyProtection="1">
      <alignment/>
      <protection/>
    </xf>
    <xf numFmtId="37" fontId="13" fillId="4" borderId="0" xfId="57" applyNumberFormat="1" applyFont="1" applyFill="1" applyAlignment="1" applyProtection="1">
      <alignment/>
      <protection/>
    </xf>
    <xf numFmtId="37" fontId="13" fillId="2" borderId="0" xfId="57" applyNumberFormat="1" applyFont="1" applyFill="1" applyProtection="1">
      <alignment/>
      <protection/>
    </xf>
    <xf numFmtId="37" fontId="13" fillId="2" borderId="0" xfId="57" applyNumberFormat="1" applyFont="1" applyFill="1" applyBorder="1" applyProtection="1">
      <alignment/>
      <protection/>
    </xf>
    <xf numFmtId="37" fontId="7" fillId="2" borderId="12" xfId="61" applyNumberFormat="1" applyFont="1" applyFill="1" applyBorder="1" applyAlignment="1" applyProtection="1">
      <alignment horizontal="left"/>
      <protection/>
    </xf>
    <xf numFmtId="37" fontId="13" fillId="4" borderId="24" xfId="0" applyNumberFormat="1" applyFont="1" applyFill="1" applyBorder="1" applyAlignment="1" applyProtection="1">
      <alignment horizontal="center"/>
      <protection/>
    </xf>
    <xf numFmtId="37" fontId="13" fillId="4" borderId="12" xfId="0" applyNumberFormat="1" applyFont="1" applyFill="1" applyBorder="1" applyAlignment="1" applyProtection="1">
      <alignment horizontal="center"/>
      <protection/>
    </xf>
    <xf numFmtId="37" fontId="13" fillId="4" borderId="25" xfId="0" applyNumberFormat="1" applyFont="1" applyFill="1" applyBorder="1" applyAlignment="1" applyProtection="1">
      <alignment horizontal="center"/>
      <protection/>
    </xf>
    <xf numFmtId="37" fontId="17" fillId="4" borderId="26" xfId="57" applyNumberFormat="1" applyFont="1" applyFill="1" applyBorder="1" applyProtection="1">
      <alignment/>
      <protection/>
    </xf>
    <xf numFmtId="37" fontId="17" fillId="4" borderId="27" xfId="57" applyNumberFormat="1" applyFont="1" applyFill="1" applyBorder="1" applyProtection="1">
      <alignment/>
      <protection/>
    </xf>
    <xf numFmtId="175" fontId="17" fillId="2" borderId="14" xfId="64" applyFont="1" applyFill="1" applyBorder="1" applyProtection="1">
      <alignment/>
      <protection/>
    </xf>
    <xf numFmtId="175" fontId="13" fillId="2" borderId="18" xfId="64" applyFont="1" applyFill="1" applyBorder="1" applyAlignment="1" applyProtection="1">
      <alignment horizontal="centerContinuous"/>
      <protection/>
    </xf>
    <xf numFmtId="175" fontId="17" fillId="4" borderId="19" xfId="64" applyNumberFormat="1" applyFont="1" applyFill="1" applyBorder="1" applyAlignment="1" applyProtection="1">
      <alignment horizontal="center"/>
      <protection/>
    </xf>
    <xf numFmtId="175" fontId="17" fillId="4" borderId="18" xfId="64" applyNumberFormat="1" applyFont="1" applyFill="1" applyBorder="1" applyAlignment="1" applyProtection="1">
      <alignment horizontal="center"/>
      <protection/>
    </xf>
    <xf numFmtId="175" fontId="17" fillId="2" borderId="15" xfId="64" applyFont="1" applyFill="1" applyBorder="1" applyAlignment="1" applyProtection="1">
      <alignment horizontal="left"/>
      <protection/>
    </xf>
    <xf numFmtId="175" fontId="17" fillId="2" borderId="0" xfId="64" applyFont="1" applyFill="1" applyBorder="1" applyProtection="1">
      <alignment/>
      <protection/>
    </xf>
    <xf numFmtId="37" fontId="17" fillId="4" borderId="21" xfId="64" applyNumberFormat="1" applyFont="1" applyFill="1" applyBorder="1" applyAlignment="1" applyProtection="1">
      <alignment horizontal="center"/>
      <protection/>
    </xf>
    <xf numFmtId="37" fontId="17" fillId="4" borderId="0" xfId="64" applyNumberFormat="1" applyFont="1" applyFill="1" applyBorder="1" applyAlignment="1" applyProtection="1">
      <alignment horizontal="center"/>
      <protection/>
    </xf>
    <xf numFmtId="175" fontId="13" fillId="2" borderId="15" xfId="64" applyFont="1" applyFill="1" applyBorder="1" applyProtection="1">
      <alignment/>
      <protection/>
    </xf>
    <xf numFmtId="37" fontId="13" fillId="4" borderId="21" xfId="64" applyNumberFormat="1" applyFont="1" applyFill="1" applyBorder="1" applyAlignment="1" applyProtection="1">
      <alignment horizontal="center"/>
      <protection/>
    </xf>
    <xf numFmtId="37" fontId="13" fillId="4" borderId="0" xfId="64" applyNumberFormat="1" applyFont="1" applyFill="1" applyBorder="1" applyAlignment="1" applyProtection="1">
      <alignment horizontal="center"/>
      <protection/>
    </xf>
    <xf numFmtId="37" fontId="17" fillId="0" borderId="28" xfId="64" applyNumberFormat="1" applyFont="1" applyFill="1" applyBorder="1" applyAlignment="1" applyProtection="1">
      <alignment horizontal="center"/>
      <protection/>
    </xf>
    <xf numFmtId="37" fontId="17" fillId="0" borderId="29" xfId="64" applyNumberFormat="1" applyFont="1" applyFill="1" applyBorder="1" applyAlignment="1" applyProtection="1">
      <alignment horizontal="center"/>
      <protection/>
    </xf>
    <xf numFmtId="175" fontId="13" fillId="0" borderId="21" xfId="64" applyFont="1" applyBorder="1" applyProtection="1">
      <alignment/>
      <protection/>
    </xf>
    <xf numFmtId="175" fontId="13" fillId="0" borderId="0" xfId="64" applyFont="1" applyFill="1" applyBorder="1" applyProtection="1">
      <alignment/>
      <protection/>
    </xf>
    <xf numFmtId="37" fontId="17" fillId="0" borderId="21" xfId="64" applyNumberFormat="1" applyFont="1" applyBorder="1" applyAlignment="1" applyProtection="1">
      <alignment horizontal="center"/>
      <protection/>
    </xf>
    <xf numFmtId="37" fontId="17" fillId="0" borderId="0" xfId="64" applyNumberFormat="1" applyFont="1" applyFill="1" applyBorder="1" applyAlignment="1" applyProtection="1">
      <alignment horizontal="center"/>
      <protection/>
    </xf>
    <xf numFmtId="37" fontId="17" fillId="0" borderId="21" xfId="64" applyNumberFormat="1" applyFont="1" applyBorder="1" applyProtection="1">
      <alignment/>
      <protection/>
    </xf>
    <xf numFmtId="37" fontId="17" fillId="0" borderId="0" xfId="64" applyNumberFormat="1" applyFont="1" applyFill="1" applyBorder="1" applyProtection="1">
      <alignment/>
      <protection/>
    </xf>
    <xf numFmtId="174" fontId="7" fillId="0" borderId="21" xfId="64" applyNumberFormat="1" applyFont="1" applyBorder="1" applyProtection="1">
      <alignment/>
      <protection/>
    </xf>
    <xf numFmtId="174" fontId="7" fillId="0" borderId="0" xfId="64" applyNumberFormat="1" applyFont="1" applyFill="1" applyBorder="1" applyProtection="1">
      <alignment/>
      <protection/>
    </xf>
    <xf numFmtId="174" fontId="17" fillId="0" borderId="28" xfId="64" applyNumberFormat="1" applyFont="1" applyBorder="1" applyProtection="1">
      <alignment/>
      <protection/>
    </xf>
    <xf numFmtId="174" fontId="17" fillId="0" borderId="29" xfId="64" applyNumberFormat="1" applyFont="1" applyFill="1" applyBorder="1" applyProtection="1">
      <alignment/>
      <protection/>
    </xf>
    <xf numFmtId="174" fontId="17" fillId="0" borderId="21" xfId="64" applyNumberFormat="1" applyFont="1" applyBorder="1" applyProtection="1">
      <alignment/>
      <protection/>
    </xf>
    <xf numFmtId="174" fontId="17" fillId="0" borderId="0" xfId="64" applyNumberFormat="1" applyFont="1" applyFill="1" applyBorder="1" applyProtection="1">
      <alignment/>
      <protection/>
    </xf>
    <xf numFmtId="174" fontId="7" fillId="0" borderId="21" xfId="64" applyNumberFormat="1" applyFont="1" applyFill="1" applyBorder="1" applyProtection="1">
      <alignment/>
      <protection/>
    </xf>
    <xf numFmtId="174" fontId="7" fillId="0" borderId="30" xfId="64" applyNumberFormat="1" applyFont="1" applyBorder="1" applyProtection="1">
      <alignment/>
      <protection/>
    </xf>
    <xf numFmtId="174" fontId="7" fillId="0" borderId="11" xfId="64" applyNumberFormat="1" applyFont="1" applyFill="1" applyBorder="1" applyProtection="1">
      <alignment/>
      <protection/>
    </xf>
    <xf numFmtId="174" fontId="11" fillId="0" borderId="21" xfId="64" applyNumberFormat="1" applyFont="1" applyBorder="1" applyProtection="1">
      <alignment/>
      <protection/>
    </xf>
    <xf numFmtId="174" fontId="11" fillId="0" borderId="0" xfId="64" applyNumberFormat="1" applyFont="1" applyFill="1" applyBorder="1" applyProtection="1">
      <alignment/>
      <protection/>
    </xf>
    <xf numFmtId="174" fontId="17" fillId="0" borderId="31" xfId="64" applyNumberFormat="1" applyFont="1" applyBorder="1" applyProtection="1">
      <alignment/>
      <protection/>
    </xf>
    <xf numFmtId="174" fontId="17" fillId="0" borderId="32" xfId="64" applyNumberFormat="1" applyFont="1" applyFill="1" applyBorder="1" applyProtection="1">
      <alignment/>
      <protection/>
    </xf>
    <xf numFmtId="174" fontId="7" fillId="0" borderId="21" xfId="64" applyNumberFormat="1" applyFont="1" applyBorder="1">
      <alignment/>
      <protection/>
    </xf>
    <xf numFmtId="174" fontId="7" fillId="0" borderId="0" xfId="64" applyNumberFormat="1" applyFont="1" applyFill="1" applyBorder="1">
      <alignment/>
      <protection/>
    </xf>
    <xf numFmtId="174" fontId="17" fillId="0" borderId="30" xfId="64" applyNumberFormat="1" applyFont="1" applyBorder="1" applyProtection="1">
      <alignment/>
      <protection/>
    </xf>
    <xf numFmtId="174" fontId="17" fillId="0" borderId="11" xfId="64" applyNumberFormat="1" applyFont="1" applyFill="1" applyBorder="1" applyProtection="1">
      <alignment/>
      <protection/>
    </xf>
    <xf numFmtId="175" fontId="17" fillId="2" borderId="33" xfId="64" applyFont="1" applyFill="1" applyBorder="1" applyProtection="1">
      <alignment/>
      <protection/>
    </xf>
    <xf numFmtId="175" fontId="17" fillId="2" borderId="29" xfId="64" applyFont="1" applyFill="1" applyBorder="1" applyAlignment="1" applyProtection="1">
      <alignment horizontal="left"/>
      <protection/>
    </xf>
    <xf numFmtId="175" fontId="17" fillId="2" borderId="29" xfId="64" applyFont="1" applyFill="1" applyBorder="1" applyProtection="1">
      <alignment/>
      <protection/>
    </xf>
    <xf numFmtId="37" fontId="17" fillId="2" borderId="15" xfId="64" applyNumberFormat="1" applyFont="1" applyFill="1" applyBorder="1" applyProtection="1">
      <alignment/>
      <protection/>
    </xf>
    <xf numFmtId="37" fontId="17" fillId="2" borderId="0" xfId="64" applyNumberFormat="1" applyFont="1" applyFill="1" applyBorder="1" applyProtection="1">
      <alignment/>
      <protection/>
    </xf>
    <xf numFmtId="37" fontId="13" fillId="2" borderId="15" xfId="64" applyNumberFormat="1" applyFont="1" applyFill="1" applyBorder="1" applyProtection="1">
      <alignment/>
      <protection/>
    </xf>
    <xf numFmtId="37" fontId="13" fillId="2" borderId="0" xfId="64" applyNumberFormat="1" applyFont="1" applyFill="1" applyBorder="1" applyProtection="1">
      <alignment/>
      <protection/>
    </xf>
    <xf numFmtId="37" fontId="17" fillId="2" borderId="29" xfId="64" applyNumberFormat="1" applyFont="1" applyFill="1" applyBorder="1" applyProtection="1">
      <alignment/>
      <protection/>
    </xf>
    <xf numFmtId="37" fontId="13" fillId="2" borderId="11" xfId="64" applyNumberFormat="1" applyFont="1" applyFill="1" applyBorder="1" applyProtection="1">
      <alignment/>
      <protection/>
    </xf>
    <xf numFmtId="37" fontId="17" fillId="2" borderId="34" xfId="64" applyNumberFormat="1" applyFont="1" applyFill="1" applyBorder="1" applyProtection="1">
      <alignment/>
      <protection/>
    </xf>
    <xf numFmtId="37" fontId="17" fillId="2" borderId="32" xfId="64" applyNumberFormat="1" applyFont="1" applyFill="1" applyBorder="1" applyProtection="1">
      <alignment/>
      <protection/>
    </xf>
    <xf numFmtId="37" fontId="17" fillId="2" borderId="11" xfId="64" applyNumberFormat="1" applyFont="1" applyFill="1" applyBorder="1" applyProtection="1">
      <alignment/>
      <protection/>
    </xf>
    <xf numFmtId="37" fontId="17" fillId="2" borderId="29" xfId="64" applyNumberFormat="1" applyFont="1" applyFill="1" applyBorder="1" applyAlignment="1" applyProtection="1">
      <alignment horizontal="center"/>
      <protection/>
    </xf>
    <xf numFmtId="175" fontId="13" fillId="2" borderId="0" xfId="64" applyFont="1" applyFill="1" applyBorder="1" applyProtection="1">
      <alignment/>
      <protection/>
    </xf>
    <xf numFmtId="37" fontId="17" fillId="2" borderId="0" xfId="64" applyNumberFormat="1" applyFont="1" applyFill="1" applyBorder="1" applyAlignment="1" applyProtection="1">
      <alignment horizontal="center"/>
      <protection/>
    </xf>
    <xf numFmtId="174" fontId="7" fillId="2" borderId="0" xfId="64" applyNumberFormat="1" applyFont="1" applyFill="1" applyBorder="1" applyProtection="1">
      <alignment/>
      <protection/>
    </xf>
    <xf numFmtId="174" fontId="17" fillId="2" borderId="29" xfId="64" applyNumberFormat="1" applyFont="1" applyFill="1" applyBorder="1" applyProtection="1">
      <alignment/>
      <protection/>
    </xf>
    <xf numFmtId="174" fontId="17" fillId="2" borderId="0" xfId="64" applyNumberFormat="1" applyFont="1" applyFill="1" applyBorder="1" applyProtection="1">
      <alignment/>
      <protection/>
    </xf>
    <xf numFmtId="174" fontId="7" fillId="2" borderId="11" xfId="64" applyNumberFormat="1" applyFont="1" applyFill="1" applyBorder="1" applyProtection="1">
      <alignment/>
      <protection/>
    </xf>
    <xf numFmtId="174" fontId="11" fillId="2" borderId="0" xfId="64" applyNumberFormat="1" applyFont="1" applyFill="1" applyBorder="1" applyProtection="1">
      <alignment/>
      <protection/>
    </xf>
    <xf numFmtId="174" fontId="17" fillId="2" borderId="32" xfId="64" applyNumberFormat="1" applyFont="1" applyFill="1" applyBorder="1" applyProtection="1">
      <alignment/>
      <protection/>
    </xf>
    <xf numFmtId="174" fontId="7" fillId="2" borderId="0" xfId="64" applyNumberFormat="1" applyFont="1" applyFill="1" applyBorder="1">
      <alignment/>
      <protection/>
    </xf>
    <xf numFmtId="174" fontId="17" fillId="2" borderId="11" xfId="64" applyNumberFormat="1" applyFont="1" applyFill="1" applyBorder="1" applyProtection="1">
      <alignment/>
      <protection/>
    </xf>
    <xf numFmtId="37" fontId="17" fillId="2" borderId="35" xfId="64" applyNumberFormat="1" applyFont="1" applyFill="1" applyBorder="1" applyAlignment="1" applyProtection="1">
      <alignment horizontal="center"/>
      <protection/>
    </xf>
    <xf numFmtId="175" fontId="13" fillId="2" borderId="22" xfId="64" applyFont="1" applyFill="1" applyBorder="1" applyProtection="1">
      <alignment/>
      <protection/>
    </xf>
    <xf numFmtId="37" fontId="17" fillId="2" borderId="22" xfId="64" applyNumberFormat="1" applyFont="1" applyFill="1" applyBorder="1" applyAlignment="1" applyProtection="1">
      <alignment horizontal="center"/>
      <protection/>
    </xf>
    <xf numFmtId="37" fontId="17" fillId="2" borderId="22" xfId="64" applyNumberFormat="1" applyFont="1" applyFill="1" applyBorder="1" applyProtection="1">
      <alignment/>
      <protection/>
    </xf>
    <xf numFmtId="174" fontId="7" fillId="2" borderId="22" xfId="64" applyNumberFormat="1" applyFont="1" applyFill="1" applyBorder="1" applyProtection="1">
      <alignment/>
      <protection/>
    </xf>
    <xf numFmtId="174" fontId="17" fillId="2" borderId="35" xfId="64" applyNumberFormat="1" applyFont="1" applyFill="1" applyBorder="1" applyProtection="1">
      <alignment/>
      <protection/>
    </xf>
    <xf numFmtId="174" fontId="17" fillId="2" borderId="22" xfId="64" applyNumberFormat="1" applyFont="1" applyFill="1" applyBorder="1" applyProtection="1">
      <alignment/>
      <protection/>
    </xf>
    <xf numFmtId="174" fontId="7" fillId="2" borderId="36" xfId="64" applyNumberFormat="1" applyFont="1" applyFill="1" applyBorder="1" applyProtection="1">
      <alignment/>
      <protection/>
    </xf>
    <xf numFmtId="174" fontId="11" fillId="2" borderId="22" xfId="64" applyNumberFormat="1" applyFont="1" applyFill="1" applyBorder="1" applyProtection="1">
      <alignment/>
      <protection/>
    </xf>
    <xf numFmtId="174" fontId="17" fillId="2" borderId="37" xfId="64" applyNumberFormat="1" applyFont="1" applyFill="1" applyBorder="1" applyProtection="1">
      <alignment/>
      <protection/>
    </xf>
    <xf numFmtId="174" fontId="7" fillId="2" borderId="22" xfId="64" applyNumberFormat="1" applyFont="1" applyFill="1" applyBorder="1">
      <alignment/>
      <protection/>
    </xf>
    <xf numFmtId="174" fontId="17" fillId="2" borderId="36" xfId="64" applyNumberFormat="1" applyFont="1" applyFill="1" applyBorder="1" applyProtection="1">
      <alignment/>
      <protection/>
    </xf>
    <xf numFmtId="174" fontId="7" fillId="0" borderId="0" xfId="64" applyNumberFormat="1">
      <alignment/>
      <protection/>
    </xf>
    <xf numFmtId="174" fontId="23" fillId="0" borderId="0" xfId="64" applyNumberFormat="1" applyFont="1" applyProtection="1">
      <alignment/>
      <protection/>
    </xf>
    <xf numFmtId="174" fontId="22" fillId="0" borderId="0" xfId="64" applyNumberFormat="1" applyFont="1" applyProtection="1">
      <alignment/>
      <protection/>
    </xf>
    <xf numFmtId="174" fontId="23" fillId="0" borderId="0" xfId="64" applyNumberFormat="1" applyFont="1" applyBorder="1" applyProtection="1">
      <alignment/>
      <protection/>
    </xf>
    <xf numFmtId="174" fontId="22" fillId="0" borderId="0" xfId="64" applyNumberFormat="1" applyFont="1" applyBorder="1" applyProtection="1">
      <alignment/>
      <protection/>
    </xf>
    <xf numFmtId="175" fontId="13" fillId="0" borderId="0" xfId="64" applyFont="1" applyBorder="1" applyProtection="1">
      <alignment/>
      <protection/>
    </xf>
    <xf numFmtId="175" fontId="7" fillId="0" borderId="0" xfId="64" applyBorder="1">
      <alignment/>
      <protection/>
    </xf>
    <xf numFmtId="175" fontId="17" fillId="4" borderId="38" xfId="64" applyNumberFormat="1" applyFont="1" applyFill="1" applyBorder="1" applyAlignment="1" applyProtection="1">
      <alignment horizontal="center"/>
      <protection/>
    </xf>
    <xf numFmtId="37" fontId="17" fillId="4" borderId="27" xfId="64" applyNumberFormat="1" applyFont="1" applyFill="1" applyBorder="1" applyAlignment="1" applyProtection="1">
      <alignment horizontal="center"/>
      <protection/>
    </xf>
    <xf numFmtId="37" fontId="13" fillId="4" borderId="39" xfId="64" applyNumberFormat="1" applyFont="1" applyFill="1" applyBorder="1" applyAlignment="1" applyProtection="1">
      <alignment horizontal="center"/>
      <protection/>
    </xf>
    <xf numFmtId="0" fontId="0" fillId="0" borderId="0" xfId="56" applyFont="1">
      <alignment/>
      <protection/>
    </xf>
    <xf numFmtId="37" fontId="7" fillId="2" borderId="40" xfId="61" applyNumberFormat="1" applyFont="1" applyFill="1" applyBorder="1" applyAlignment="1" applyProtection="1">
      <alignment horizontal="left"/>
      <protection/>
    </xf>
    <xf numFmtId="37" fontId="7" fillId="2" borderId="11" xfId="61" applyNumberFormat="1" applyFont="1" applyFill="1" applyBorder="1" applyAlignment="1" applyProtection="1">
      <alignment horizontal="left"/>
      <protection/>
    </xf>
    <xf numFmtId="37" fontId="24" fillId="5" borderId="21" xfId="64" applyNumberFormat="1" applyFont="1" applyFill="1" applyBorder="1" applyAlignment="1" applyProtection="1">
      <alignment horizontal="center"/>
      <protection/>
    </xf>
    <xf numFmtId="0" fontId="0" fillId="6" borderId="0" xfId="56" applyFont="1" applyFill="1" applyBorder="1">
      <alignment/>
      <protection/>
    </xf>
    <xf numFmtId="0" fontId="12" fillId="0" borderId="21" xfId="56" applyFont="1" applyBorder="1">
      <alignment/>
      <protection/>
    </xf>
    <xf numFmtId="0" fontId="12" fillId="6" borderId="0" xfId="56" applyFont="1" applyFill="1" applyBorder="1">
      <alignment/>
      <protection/>
    </xf>
    <xf numFmtId="174" fontId="13" fillId="0" borderId="21" xfId="56" applyNumberFormat="1" applyFont="1" applyFill="1" applyBorder="1" applyProtection="1">
      <alignment/>
      <protection/>
    </xf>
    <xf numFmtId="174" fontId="13" fillId="6" borderId="0" xfId="56" applyNumberFormat="1" applyFont="1" applyFill="1" applyBorder="1" applyProtection="1">
      <alignment/>
      <protection/>
    </xf>
    <xf numFmtId="174" fontId="13" fillId="0" borderId="30" xfId="56" applyNumberFormat="1" applyFont="1" applyFill="1" applyBorder="1" applyProtection="1">
      <alignment/>
      <protection/>
    </xf>
    <xf numFmtId="174" fontId="13" fillId="6" borderId="11" xfId="56" applyNumberFormat="1" applyFont="1" applyFill="1" applyBorder="1" applyProtection="1">
      <alignment/>
      <protection/>
    </xf>
    <xf numFmtId="174" fontId="17" fillId="0" borderId="21" xfId="56" applyNumberFormat="1" applyFont="1" applyBorder="1" applyProtection="1">
      <alignment/>
      <protection/>
    </xf>
    <xf numFmtId="174" fontId="17" fillId="6" borderId="0" xfId="56" applyNumberFormat="1" applyFont="1" applyFill="1" applyBorder="1" applyProtection="1">
      <alignment/>
      <protection/>
    </xf>
    <xf numFmtId="174" fontId="13" fillId="0" borderId="21" xfId="56" applyNumberFormat="1" applyFont="1" applyBorder="1" applyProtection="1">
      <alignment/>
      <protection/>
    </xf>
    <xf numFmtId="174" fontId="17" fillId="0" borderId="28" xfId="56" applyNumberFormat="1" applyFont="1" applyBorder="1" applyProtection="1">
      <alignment/>
      <protection/>
    </xf>
    <xf numFmtId="0" fontId="12" fillId="6" borderId="29" xfId="56" applyFont="1" applyFill="1" applyBorder="1">
      <alignment/>
      <protection/>
    </xf>
    <xf numFmtId="174" fontId="13" fillId="0" borderId="30" xfId="56" applyNumberFormat="1" applyFont="1" applyBorder="1" applyProtection="1">
      <alignment/>
      <protection/>
    </xf>
    <xf numFmtId="37" fontId="13" fillId="6" borderId="0" xfId="56" applyNumberFormat="1" applyFont="1" applyFill="1" applyBorder="1" applyProtection="1">
      <alignment/>
      <protection/>
    </xf>
    <xf numFmtId="174" fontId="17" fillId="0" borderId="31" xfId="56" applyNumberFormat="1" applyFont="1" applyBorder="1" applyProtection="1">
      <alignment/>
      <protection/>
    </xf>
    <xf numFmtId="174" fontId="17" fillId="6" borderId="32" xfId="56" applyNumberFormat="1" applyFont="1" applyFill="1" applyBorder="1" applyProtection="1">
      <alignment/>
      <protection/>
    </xf>
    <xf numFmtId="0" fontId="0" fillId="0" borderId="0" xfId="56" applyFont="1" applyBorder="1">
      <alignment/>
      <protection/>
    </xf>
    <xf numFmtId="0" fontId="0" fillId="2" borderId="15" xfId="56" applyFont="1" applyFill="1" applyBorder="1">
      <alignment/>
      <protection/>
    </xf>
    <xf numFmtId="0" fontId="24" fillId="4" borderId="0" xfId="56" applyFont="1" applyFill="1" applyBorder="1" applyProtection="1">
      <alignment/>
      <protection/>
    </xf>
    <xf numFmtId="0" fontId="24" fillId="4" borderId="0" xfId="56" applyFont="1" applyFill="1" applyBorder="1" applyAlignment="1" applyProtection="1">
      <alignment horizontal="left"/>
      <protection/>
    </xf>
    <xf numFmtId="0" fontId="17" fillId="2" borderId="15" xfId="56" applyFont="1" applyFill="1" applyBorder="1">
      <alignment/>
      <protection/>
    </xf>
    <xf numFmtId="0" fontId="12" fillId="2" borderId="0" xfId="56" applyFont="1" applyFill="1" applyBorder="1">
      <alignment/>
      <protection/>
    </xf>
    <xf numFmtId="37" fontId="12" fillId="2" borderId="0" xfId="56" applyNumberFormat="1" applyFont="1" applyFill="1" applyBorder="1" applyProtection="1">
      <alignment/>
      <protection/>
    </xf>
    <xf numFmtId="0" fontId="12" fillId="2" borderId="15" xfId="56" applyFont="1" applyFill="1" applyBorder="1">
      <alignment/>
      <protection/>
    </xf>
    <xf numFmtId="0" fontId="13" fillId="2" borderId="0" xfId="56" applyFont="1" applyFill="1" applyBorder="1">
      <alignment/>
      <protection/>
    </xf>
    <xf numFmtId="175" fontId="13" fillId="2" borderId="0" xfId="64" applyFont="1" applyFill="1" applyBorder="1">
      <alignment/>
      <protection/>
    </xf>
    <xf numFmtId="175" fontId="13" fillId="2" borderId="11" xfId="64" applyFont="1" applyFill="1" applyBorder="1">
      <alignment/>
      <protection/>
    </xf>
    <xf numFmtId="0" fontId="17" fillId="2" borderId="0" xfId="56" applyFont="1" applyFill="1" applyBorder="1">
      <alignment/>
      <protection/>
    </xf>
    <xf numFmtId="37" fontId="17" fillId="2" borderId="0" xfId="56" applyNumberFormat="1" applyFont="1" applyFill="1" applyBorder="1" applyProtection="1">
      <alignment/>
      <protection/>
    </xf>
    <xf numFmtId="0" fontId="17" fillId="2" borderId="29" xfId="56" applyFont="1" applyFill="1" applyBorder="1">
      <alignment/>
      <protection/>
    </xf>
    <xf numFmtId="175" fontId="17" fillId="2" borderId="0" xfId="64" applyFont="1" applyFill="1" applyBorder="1">
      <alignment/>
      <protection/>
    </xf>
    <xf numFmtId="0" fontId="13" fillId="2" borderId="11" xfId="56" applyFont="1" applyFill="1" applyBorder="1">
      <alignment/>
      <protection/>
    </xf>
    <xf numFmtId="0" fontId="12" fillId="2" borderId="34" xfId="56" applyFont="1" applyFill="1" applyBorder="1">
      <alignment/>
      <protection/>
    </xf>
    <xf numFmtId="0" fontId="17" fillId="2" borderId="32" xfId="56" applyFont="1" applyFill="1" applyBorder="1">
      <alignment/>
      <protection/>
    </xf>
    <xf numFmtId="0" fontId="12" fillId="2" borderId="32" xfId="56" applyFont="1" applyFill="1" applyBorder="1">
      <alignment/>
      <protection/>
    </xf>
    <xf numFmtId="37" fontId="24" fillId="4" borderId="0" xfId="64" applyNumberFormat="1" applyFont="1" applyFill="1" applyBorder="1" applyAlignment="1" applyProtection="1">
      <alignment horizontal="center"/>
      <protection/>
    </xf>
    <xf numFmtId="174" fontId="13" fillId="2" borderId="0" xfId="56" applyNumberFormat="1" applyFont="1" applyFill="1" applyBorder="1" applyProtection="1">
      <alignment/>
      <protection/>
    </xf>
    <xf numFmtId="174" fontId="13" fillId="2" borderId="11" xfId="56" applyNumberFormat="1" applyFont="1" applyFill="1" applyBorder="1" applyProtection="1">
      <alignment/>
      <protection/>
    </xf>
    <xf numFmtId="174" fontId="17" fillId="2" borderId="0" xfId="56" applyNumberFormat="1" applyFont="1" applyFill="1" applyBorder="1" applyProtection="1">
      <alignment/>
      <protection/>
    </xf>
    <xf numFmtId="174" fontId="17" fillId="2" borderId="29" xfId="56" applyNumberFormat="1" applyFont="1" applyFill="1" applyBorder="1" applyProtection="1">
      <alignment/>
      <protection/>
    </xf>
    <xf numFmtId="174" fontId="17" fillId="2" borderId="32" xfId="56" applyNumberFormat="1" applyFont="1" applyFill="1" applyBorder="1" applyProtection="1">
      <alignment/>
      <protection/>
    </xf>
    <xf numFmtId="37" fontId="24" fillId="4" borderId="22" xfId="64" applyNumberFormat="1" applyFont="1" applyFill="1" applyBorder="1" applyAlignment="1" applyProtection="1">
      <alignment horizontal="center"/>
      <protection/>
    </xf>
    <xf numFmtId="0" fontId="12" fillId="2" borderId="22" xfId="56" applyFont="1" applyFill="1" applyBorder="1">
      <alignment/>
      <protection/>
    </xf>
    <xf numFmtId="174" fontId="13" fillId="2" borderId="22" xfId="56" applyNumberFormat="1" applyFont="1" applyFill="1" applyBorder="1" applyProtection="1">
      <alignment/>
      <protection/>
    </xf>
    <xf numFmtId="174" fontId="13" fillId="2" borderId="36" xfId="56" applyNumberFormat="1" applyFont="1" applyFill="1" applyBorder="1" applyProtection="1">
      <alignment/>
      <protection/>
    </xf>
    <xf numFmtId="174" fontId="17" fillId="2" borderId="22" xfId="56" applyNumberFormat="1" applyFont="1" applyFill="1" applyBorder="1" applyProtection="1">
      <alignment/>
      <protection/>
    </xf>
    <xf numFmtId="174" fontId="17" fillId="2" borderId="35" xfId="56" applyNumberFormat="1" applyFont="1" applyFill="1" applyBorder="1" applyProtection="1">
      <alignment/>
      <protection/>
    </xf>
    <xf numFmtId="174" fontId="17" fillId="2" borderId="37" xfId="56" applyNumberFormat="1" applyFont="1" applyFill="1" applyBorder="1" applyProtection="1">
      <alignment/>
      <protection/>
    </xf>
    <xf numFmtId="37" fontId="13" fillId="4" borderId="27" xfId="64" applyNumberFormat="1" applyFont="1" applyFill="1" applyBorder="1" applyAlignment="1" applyProtection="1">
      <alignment horizontal="center"/>
      <protection/>
    </xf>
    <xf numFmtId="0" fontId="13" fillId="2" borderId="41" xfId="56" applyFont="1" applyFill="1" applyBorder="1">
      <alignment/>
      <protection/>
    </xf>
    <xf numFmtId="0" fontId="13" fillId="2" borderId="42" xfId="56" applyFont="1" applyFill="1" applyBorder="1">
      <alignment/>
      <protection/>
    </xf>
    <xf numFmtId="37" fontId="11" fillId="2" borderId="5" xfId="61" applyNumberFormat="1" applyFont="1" applyFill="1" applyBorder="1" applyAlignment="1" applyProtection="1">
      <alignment horizontal="left"/>
      <protection/>
    </xf>
    <xf numFmtId="0" fontId="11" fillId="7" borderId="43" xfId="62" applyFont="1" applyFill="1" applyBorder="1">
      <alignment/>
      <protection/>
    </xf>
    <xf numFmtId="0" fontId="11" fillId="2" borderId="6" xfId="62" applyFont="1" applyFill="1" applyBorder="1" applyAlignment="1" applyProtection="1">
      <alignment horizontal="left"/>
      <protection/>
    </xf>
    <xf numFmtId="0" fontId="7" fillId="7" borderId="0" xfId="62" applyFont="1" applyFill="1" applyBorder="1">
      <alignment/>
      <protection/>
    </xf>
    <xf numFmtId="0" fontId="7" fillId="7" borderId="6" xfId="63" applyFont="1" applyFill="1" applyBorder="1">
      <alignment/>
      <protection/>
    </xf>
    <xf numFmtId="0" fontId="7" fillId="7" borderId="0" xfId="62" applyFont="1" applyFill="1" applyBorder="1">
      <alignment/>
      <protection/>
    </xf>
    <xf numFmtId="0" fontId="11" fillId="7" borderId="6" xfId="62" applyFont="1" applyFill="1" applyBorder="1">
      <alignment/>
      <protection/>
    </xf>
    <xf numFmtId="0" fontId="7" fillId="7" borderId="6" xfId="62" applyFont="1" applyFill="1" applyBorder="1">
      <alignment/>
      <protection/>
    </xf>
    <xf numFmtId="0" fontId="7" fillId="7" borderId="10" xfId="62" applyFont="1" applyFill="1" applyBorder="1">
      <alignment/>
      <protection/>
    </xf>
    <xf numFmtId="0" fontId="10" fillId="0" borderId="0" xfId="0" applyFont="1" applyFill="1" applyAlignment="1">
      <alignment/>
    </xf>
    <xf numFmtId="211" fontId="11" fillId="2" borderId="6" xfId="63" applyNumberFormat="1" applyFont="1" applyFill="1" applyBorder="1" applyAlignment="1" applyProtection="1">
      <alignment horizontal="center"/>
      <protection/>
    </xf>
    <xf numFmtId="0" fontId="28" fillId="2" borderId="0" xfId="55" applyFont="1" applyFill="1" applyAlignment="1">
      <alignment horizontal="centerContinuous"/>
      <protection/>
    </xf>
    <xf numFmtId="0" fontId="16" fillId="2" borderId="0" xfId="55" applyFont="1" applyFill="1" applyAlignment="1">
      <alignment horizontal="centerContinuous"/>
      <protection/>
    </xf>
    <xf numFmtId="0" fontId="10" fillId="2" borderId="0" xfId="55" applyFont="1" applyFill="1">
      <alignment/>
      <protection/>
    </xf>
    <xf numFmtId="0" fontId="16" fillId="2" borderId="0" xfId="55" applyFont="1" applyFill="1" applyBorder="1">
      <alignment/>
      <protection/>
    </xf>
    <xf numFmtId="15" fontId="15" fillId="2" borderId="0" xfId="55" applyNumberFormat="1" applyFont="1" applyFill="1" applyBorder="1" applyAlignment="1" quotePrefix="1">
      <alignment horizontal="center"/>
      <protection/>
    </xf>
    <xf numFmtId="15" fontId="15" fillId="0" borderId="0" xfId="55" applyNumberFormat="1" applyFont="1" applyFill="1" applyBorder="1" applyAlignment="1">
      <alignment horizontal="center"/>
      <protection/>
    </xf>
    <xf numFmtId="15" fontId="15" fillId="0" borderId="44" xfId="55" applyNumberFormat="1" applyFont="1" applyFill="1" applyBorder="1" applyAlignment="1">
      <alignment horizontal="center"/>
      <protection/>
    </xf>
    <xf numFmtId="191" fontId="10" fillId="0" borderId="0" xfId="55" applyNumberFormat="1" applyFont="1" applyFill="1" applyBorder="1" applyAlignment="1">
      <alignment horizontal="right"/>
      <protection/>
    </xf>
    <xf numFmtId="191" fontId="10" fillId="0" borderId="44" xfId="55" applyNumberFormat="1" applyFont="1" applyFill="1" applyBorder="1" applyAlignment="1">
      <alignment horizontal="right"/>
      <protection/>
    </xf>
    <xf numFmtId="174" fontId="10" fillId="0" borderId="0" xfId="55" applyNumberFormat="1" applyFont="1" applyFill="1" applyBorder="1">
      <alignment/>
      <protection/>
    </xf>
    <xf numFmtId="174" fontId="10" fillId="0" borderId="44" xfId="55" applyNumberFormat="1" applyFont="1" applyFill="1" applyBorder="1">
      <alignment/>
      <protection/>
    </xf>
    <xf numFmtId="174" fontId="10" fillId="0" borderId="0" xfId="55" applyNumberFormat="1" applyFont="1" applyFill="1" applyBorder="1" applyAlignment="1">
      <alignment horizontal="right"/>
      <protection/>
    </xf>
    <xf numFmtId="174" fontId="10" fillId="0" borderId="44" xfId="55" applyNumberFormat="1" applyFont="1" applyFill="1" applyBorder="1" applyAlignment="1">
      <alignment horizontal="right"/>
      <protection/>
    </xf>
    <xf numFmtId="174" fontId="10" fillId="0" borderId="11" xfId="55" applyNumberFormat="1" applyFont="1" applyFill="1" applyBorder="1">
      <alignment/>
      <protection/>
    </xf>
    <xf numFmtId="174" fontId="10" fillId="0" borderId="45" xfId="55" applyNumberFormat="1" applyFont="1" applyFill="1" applyBorder="1">
      <alignment/>
      <protection/>
    </xf>
    <xf numFmtId="0" fontId="10" fillId="0" borderId="0" xfId="55" applyFont="1" applyFill="1">
      <alignment/>
      <protection/>
    </xf>
    <xf numFmtId="0" fontId="16" fillId="2" borderId="41" xfId="55" applyFont="1" applyFill="1" applyBorder="1">
      <alignment/>
      <protection/>
    </xf>
    <xf numFmtId="15" fontId="15" fillId="2" borderId="21" xfId="55" applyNumberFormat="1" applyFont="1" applyFill="1" applyBorder="1" applyAlignment="1" quotePrefix="1">
      <alignment horizontal="center"/>
      <protection/>
    </xf>
    <xf numFmtId="15" fontId="15" fillId="2" borderId="44" xfId="55" applyNumberFormat="1" applyFont="1" applyFill="1" applyBorder="1" applyAlignment="1" quotePrefix="1">
      <alignment horizontal="center"/>
      <protection/>
    </xf>
    <xf numFmtId="15" fontId="15" fillId="2" borderId="41" xfId="55" applyNumberFormat="1" applyFont="1" applyFill="1" applyBorder="1" applyAlignment="1" quotePrefix="1">
      <alignment horizontal="center"/>
      <protection/>
    </xf>
    <xf numFmtId="0" fontId="15" fillId="2" borderId="41" xfId="55" applyFont="1" applyFill="1" applyBorder="1">
      <alignment/>
      <protection/>
    </xf>
    <xf numFmtId="174" fontId="10" fillId="2" borderId="0" xfId="55" applyNumberFormat="1" applyFont="1" applyFill="1" applyBorder="1">
      <alignment/>
      <protection/>
    </xf>
    <xf numFmtId="174" fontId="10" fillId="2" borderId="21" xfId="55" applyNumberFormat="1" applyFont="1" applyFill="1" applyBorder="1">
      <alignment/>
      <protection/>
    </xf>
    <xf numFmtId="174" fontId="10" fillId="2" borderId="44" xfId="55" applyNumberFormat="1" applyFont="1" applyFill="1" applyBorder="1">
      <alignment/>
      <protection/>
    </xf>
    <xf numFmtId="174" fontId="10" fillId="2" borderId="41" xfId="55" applyNumberFormat="1" applyFont="1" applyFill="1" applyBorder="1">
      <alignment/>
      <protection/>
    </xf>
    <xf numFmtId="37" fontId="10" fillId="0" borderId="0" xfId="55" applyNumberFormat="1" applyFont="1" applyFill="1" applyBorder="1">
      <alignment/>
      <protection/>
    </xf>
    <xf numFmtId="37" fontId="10" fillId="0" borderId="44" xfId="55" applyNumberFormat="1" applyFont="1" applyFill="1" applyBorder="1">
      <alignment/>
      <protection/>
    </xf>
    <xf numFmtId="191" fontId="10" fillId="0" borderId="0" xfId="55" applyNumberFormat="1" applyFont="1" applyFill="1" applyBorder="1">
      <alignment/>
      <protection/>
    </xf>
    <xf numFmtId="191" fontId="10" fillId="0" borderId="44" xfId="55" applyNumberFormat="1" applyFont="1" applyFill="1" applyBorder="1">
      <alignment/>
      <protection/>
    </xf>
    <xf numFmtId="9" fontId="10" fillId="0" borderId="0" xfId="55" applyNumberFormat="1" applyFont="1" applyFill="1" applyBorder="1" applyAlignment="1">
      <alignment horizontal="right"/>
      <protection/>
    </xf>
    <xf numFmtId="9" fontId="10" fillId="0" borderId="44" xfId="55" applyNumberFormat="1" applyFont="1" applyFill="1" applyBorder="1" applyAlignment="1">
      <alignment horizontal="right"/>
      <protection/>
    </xf>
    <xf numFmtId="193" fontId="10" fillId="0" borderId="0" xfId="55" applyNumberFormat="1" applyFont="1" applyFill="1" applyBorder="1">
      <alignment/>
      <protection/>
    </xf>
    <xf numFmtId="193" fontId="10" fillId="0" borderId="44" xfId="55" applyNumberFormat="1" applyFont="1" applyFill="1" applyBorder="1">
      <alignment/>
      <protection/>
    </xf>
    <xf numFmtId="193" fontId="10" fillId="0" borderId="0" xfId="55" applyNumberFormat="1" applyFont="1" applyFill="1" applyBorder="1" applyAlignment="1">
      <alignment horizontal="right"/>
      <protection/>
    </xf>
    <xf numFmtId="193" fontId="10" fillId="0" borderId="44" xfId="55" applyNumberFormat="1" applyFont="1" applyFill="1" applyBorder="1" applyAlignment="1">
      <alignment horizontal="right"/>
      <protection/>
    </xf>
    <xf numFmtId="49" fontId="30" fillId="0" borderId="11" xfId="55" applyNumberFormat="1" applyFont="1" applyFill="1" applyBorder="1">
      <alignment/>
      <protection/>
    </xf>
    <xf numFmtId="49" fontId="30" fillId="0" borderId="45" xfId="55" applyNumberFormat="1" applyFont="1" applyFill="1" applyBorder="1">
      <alignment/>
      <protection/>
    </xf>
    <xf numFmtId="9" fontId="10" fillId="0" borderId="0" xfId="76" applyFont="1" applyFill="1" applyBorder="1" applyAlignment="1">
      <alignment horizontal="right"/>
    </xf>
    <xf numFmtId="9" fontId="10" fillId="0" borderId="44" xfId="76" applyFont="1" applyFill="1" applyBorder="1" applyAlignment="1">
      <alignment horizontal="right"/>
    </xf>
    <xf numFmtId="49" fontId="31" fillId="0" borderId="0" xfId="55" applyNumberFormat="1" applyFont="1" applyFill="1" applyBorder="1">
      <alignment/>
      <protection/>
    </xf>
    <xf numFmtId="49" fontId="31" fillId="0" borderId="44" xfId="55" applyNumberFormat="1" applyFont="1" applyFill="1" applyBorder="1">
      <alignment/>
      <protection/>
    </xf>
    <xf numFmtId="9" fontId="10" fillId="0" borderId="0" xfId="76" applyNumberFormat="1" applyFont="1" applyFill="1" applyBorder="1" applyAlignment="1">
      <alignment horizontal="right"/>
    </xf>
    <xf numFmtId="9" fontId="10" fillId="0" borderId="44" xfId="76" applyNumberFormat="1" applyFont="1" applyFill="1" applyBorder="1" applyAlignment="1">
      <alignment horizontal="right"/>
    </xf>
    <xf numFmtId="174" fontId="10" fillId="0" borderId="11" xfId="55" applyNumberFormat="1" applyFont="1" applyFill="1" applyBorder="1" applyAlignment="1">
      <alignment horizontal="right"/>
      <protection/>
    </xf>
    <xf numFmtId="174" fontId="10" fillId="0" borderId="45" xfId="55" applyNumberFormat="1" applyFont="1" applyFill="1" applyBorder="1" applyAlignment="1">
      <alignment horizontal="right"/>
      <protection/>
    </xf>
    <xf numFmtId="193" fontId="10" fillId="0" borderId="32" xfId="55" applyNumberFormat="1" applyFont="1" applyFill="1" applyBorder="1" applyAlignment="1">
      <alignment horizontal="right"/>
      <protection/>
    </xf>
    <xf numFmtId="193" fontId="10" fillId="0" borderId="46" xfId="55" applyNumberFormat="1" applyFont="1" applyFill="1" applyBorder="1" applyAlignment="1">
      <alignment horizontal="right"/>
      <protection/>
    </xf>
    <xf numFmtId="0" fontId="15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2" fillId="0" borderId="0" xfId="15" applyFont="1" applyFill="1">
      <alignment/>
      <protection/>
    </xf>
    <xf numFmtId="193" fontId="10" fillId="0" borderId="11" xfId="55" applyNumberFormat="1" applyFont="1" applyFill="1" applyBorder="1">
      <alignment/>
      <protection/>
    </xf>
    <xf numFmtId="193" fontId="10" fillId="2" borderId="0" xfId="55" applyNumberFormat="1" applyFont="1" applyFill="1" applyBorder="1">
      <alignment/>
      <protection/>
    </xf>
    <xf numFmtId="193" fontId="10" fillId="2" borderId="21" xfId="55" applyNumberFormat="1" applyFont="1" applyFill="1" applyBorder="1">
      <alignment/>
      <protection/>
    </xf>
    <xf numFmtId="193" fontId="10" fillId="2" borderId="44" xfId="55" applyNumberFormat="1" applyFont="1" applyFill="1" applyBorder="1">
      <alignment/>
      <protection/>
    </xf>
    <xf numFmtId="193" fontId="10" fillId="2" borderId="41" xfId="55" applyNumberFormat="1" applyFont="1" applyFill="1" applyBorder="1">
      <alignment/>
      <protection/>
    </xf>
    <xf numFmtId="177" fontId="10" fillId="0" borderId="0" xfId="76" applyNumberFormat="1" applyFont="1" applyFill="1" applyBorder="1" applyAlignment="1">
      <alignment/>
    </xf>
    <xf numFmtId="177" fontId="10" fillId="0" borderId="44" xfId="76" applyNumberFormat="1" applyFont="1" applyFill="1" applyBorder="1" applyAlignment="1">
      <alignment/>
    </xf>
    <xf numFmtId="177" fontId="10" fillId="0" borderId="11" xfId="76" applyNumberFormat="1" applyFont="1" applyFill="1" applyBorder="1" applyAlignment="1">
      <alignment horizontal="right"/>
    </xf>
    <xf numFmtId="177" fontId="10" fillId="0" borderId="45" xfId="76" applyNumberFormat="1" applyFont="1" applyFill="1" applyBorder="1" applyAlignment="1">
      <alignment horizontal="right"/>
    </xf>
    <xf numFmtId="177" fontId="10" fillId="0" borderId="0" xfId="76" applyNumberFormat="1" applyFont="1" applyFill="1" applyBorder="1" applyAlignment="1">
      <alignment horizontal="right"/>
    </xf>
    <xf numFmtId="177" fontId="10" fillId="0" borderId="44" xfId="76" applyNumberFormat="1" applyFont="1" applyFill="1" applyBorder="1" applyAlignment="1">
      <alignment horizontal="right"/>
    </xf>
    <xf numFmtId="49" fontId="15" fillId="2" borderId="41" xfId="55" applyNumberFormat="1" applyFont="1" applyFill="1" applyBorder="1">
      <alignment/>
      <protection/>
    </xf>
    <xf numFmtId="177" fontId="10" fillId="0" borderId="0" xfId="55" applyNumberFormat="1" applyFont="1" applyFill="1" applyBorder="1">
      <alignment/>
      <protection/>
    </xf>
    <xf numFmtId="177" fontId="10" fillId="0" borderId="44" xfId="55" applyNumberFormat="1" applyFont="1" applyFill="1" applyBorder="1">
      <alignment/>
      <protection/>
    </xf>
    <xf numFmtId="174" fontId="10" fillId="0" borderId="31" xfId="55" applyNumberFormat="1" applyFont="1" applyFill="1" applyBorder="1" applyAlignment="1">
      <alignment horizontal="right"/>
      <protection/>
    </xf>
    <xf numFmtId="174" fontId="10" fillId="0" borderId="46" xfId="55" applyNumberFormat="1" applyFont="1" applyFill="1" applyBorder="1" applyAlignment="1">
      <alignment horizontal="right"/>
      <protection/>
    </xf>
    <xf numFmtId="174" fontId="10" fillId="0" borderId="32" xfId="55" applyNumberFormat="1" applyFont="1" applyFill="1" applyBorder="1" applyAlignment="1">
      <alignment horizontal="right"/>
      <protection/>
    </xf>
    <xf numFmtId="0" fontId="10" fillId="2" borderId="41" xfId="55" applyFont="1" applyFill="1" applyBorder="1">
      <alignment/>
      <protection/>
    </xf>
    <xf numFmtId="0" fontId="15" fillId="2" borderId="42" xfId="55" applyFont="1" applyFill="1" applyBorder="1">
      <alignment/>
      <protection/>
    </xf>
    <xf numFmtId="0" fontId="10" fillId="2" borderId="42" xfId="55" applyFont="1" applyFill="1" applyBorder="1">
      <alignment/>
      <protection/>
    </xf>
    <xf numFmtId="49" fontId="30" fillId="2" borderId="42" xfId="55" applyNumberFormat="1" applyFont="1" applyFill="1" applyBorder="1">
      <alignment/>
      <protection/>
    </xf>
    <xf numFmtId="49" fontId="31" fillId="2" borderId="41" xfId="55" applyNumberFormat="1" applyFont="1" applyFill="1" applyBorder="1">
      <alignment/>
      <protection/>
    </xf>
    <xf numFmtId="0" fontId="10" fillId="2" borderId="47" xfId="55" applyFont="1" applyFill="1" applyBorder="1">
      <alignment/>
      <protection/>
    </xf>
    <xf numFmtId="0" fontId="15" fillId="2" borderId="41" xfId="60" applyFont="1" applyFill="1" applyBorder="1" applyAlignment="1">
      <alignment horizontal="left"/>
      <protection/>
    </xf>
    <xf numFmtId="49" fontId="10" fillId="2" borderId="42" xfId="55" applyNumberFormat="1" applyFont="1" applyFill="1" applyBorder="1">
      <alignment/>
      <protection/>
    </xf>
    <xf numFmtId="174" fontId="10" fillId="2" borderId="42" xfId="55" applyNumberFormat="1" applyFont="1" applyFill="1" applyBorder="1">
      <alignment/>
      <protection/>
    </xf>
    <xf numFmtId="49" fontId="15" fillId="2" borderId="42" xfId="55" applyNumberFormat="1" applyFont="1" applyFill="1" applyBorder="1">
      <alignment/>
      <protection/>
    </xf>
    <xf numFmtId="0" fontId="10" fillId="2" borderId="41" xfId="60" applyFont="1" applyFill="1" applyBorder="1" applyAlignment="1">
      <alignment horizontal="left"/>
      <protection/>
    </xf>
    <xf numFmtId="193" fontId="10" fillId="2" borderId="42" xfId="55" applyNumberFormat="1" applyFont="1" applyFill="1" applyBorder="1">
      <alignment/>
      <protection/>
    </xf>
    <xf numFmtId="15" fontId="15" fillId="2" borderId="21" xfId="55" applyNumberFormat="1" applyFont="1" applyFill="1" applyBorder="1" applyAlignment="1">
      <alignment horizontal="center"/>
      <protection/>
    </xf>
    <xf numFmtId="191" fontId="10" fillId="2" borderId="21" xfId="55" applyNumberFormat="1" applyFont="1" applyFill="1" applyBorder="1" applyAlignment="1">
      <alignment horizontal="right"/>
      <protection/>
    </xf>
    <xf numFmtId="174" fontId="10" fillId="2" borderId="21" xfId="55" applyNumberFormat="1" applyFont="1" applyFill="1" applyBorder="1" applyAlignment="1">
      <alignment horizontal="right"/>
      <protection/>
    </xf>
    <xf numFmtId="174" fontId="10" fillId="2" borderId="30" xfId="55" applyNumberFormat="1" applyFont="1" applyFill="1" applyBorder="1">
      <alignment/>
      <protection/>
    </xf>
    <xf numFmtId="37" fontId="10" fillId="2" borderId="21" xfId="55" applyNumberFormat="1" applyFont="1" applyFill="1" applyBorder="1">
      <alignment/>
      <protection/>
    </xf>
    <xf numFmtId="191" fontId="10" fillId="2" borderId="21" xfId="55" applyNumberFormat="1" applyFont="1" applyFill="1" applyBorder="1">
      <alignment/>
      <protection/>
    </xf>
    <xf numFmtId="9" fontId="10" fillId="2" borderId="21" xfId="55" applyNumberFormat="1" applyFont="1" applyFill="1" applyBorder="1" applyAlignment="1">
      <alignment horizontal="right"/>
      <protection/>
    </xf>
    <xf numFmtId="193" fontId="10" fillId="2" borderId="21" xfId="55" applyNumberFormat="1" applyFont="1" applyFill="1" applyBorder="1" applyAlignment="1">
      <alignment horizontal="right"/>
      <protection/>
    </xf>
    <xf numFmtId="49" fontId="30" fillId="2" borderId="30" xfId="55" applyNumberFormat="1" applyFont="1" applyFill="1" applyBorder="1">
      <alignment/>
      <protection/>
    </xf>
    <xf numFmtId="9" fontId="10" fillId="2" borderId="21" xfId="76" applyFont="1" applyFill="1" applyBorder="1" applyAlignment="1">
      <alignment horizontal="right"/>
    </xf>
    <xf numFmtId="209" fontId="10" fillId="2" borderId="21" xfId="55" applyNumberFormat="1" applyFont="1" applyFill="1" applyBorder="1">
      <alignment/>
      <protection/>
    </xf>
    <xf numFmtId="49" fontId="31" fillId="2" borderId="21" xfId="55" applyNumberFormat="1" applyFont="1" applyFill="1" applyBorder="1">
      <alignment/>
      <protection/>
    </xf>
    <xf numFmtId="9" fontId="10" fillId="2" borderId="21" xfId="76" applyNumberFormat="1" applyFont="1" applyFill="1" applyBorder="1" applyAlignment="1">
      <alignment horizontal="right"/>
    </xf>
    <xf numFmtId="174" fontId="10" fillId="2" borderId="30" xfId="55" applyNumberFormat="1" applyFont="1" applyFill="1" applyBorder="1" applyAlignment="1">
      <alignment horizontal="right"/>
      <protection/>
    </xf>
    <xf numFmtId="193" fontId="10" fillId="2" borderId="31" xfId="55" applyNumberFormat="1" applyFont="1" applyFill="1" applyBorder="1" applyAlignment="1">
      <alignment horizontal="right"/>
      <protection/>
    </xf>
    <xf numFmtId="177" fontId="10" fillId="2" borderId="21" xfId="76" applyNumberFormat="1" applyFont="1" applyFill="1" applyBorder="1" applyAlignment="1">
      <alignment/>
    </xf>
    <xf numFmtId="177" fontId="10" fillId="2" borderId="30" xfId="76" applyNumberFormat="1" applyFont="1" applyFill="1" applyBorder="1" applyAlignment="1">
      <alignment horizontal="right"/>
    </xf>
    <xf numFmtId="177" fontId="10" fillId="2" borderId="21" xfId="76" applyNumberFormat="1" applyFont="1" applyFill="1" applyBorder="1" applyAlignment="1">
      <alignment horizontal="right"/>
    </xf>
    <xf numFmtId="177" fontId="10" fillId="2" borderId="21" xfId="55" applyNumberFormat="1" applyFont="1" applyFill="1" applyBorder="1">
      <alignment/>
      <protection/>
    </xf>
    <xf numFmtId="174" fontId="10" fillId="2" borderId="31" xfId="55" applyNumberFormat="1" applyFont="1" applyFill="1" applyBorder="1" applyAlignment="1">
      <alignment horizontal="right"/>
      <protection/>
    </xf>
    <xf numFmtId="15" fontId="15" fillId="2" borderId="41" xfId="55" applyNumberFormat="1" applyFont="1" applyFill="1" applyBorder="1" applyAlignment="1">
      <alignment horizontal="center"/>
      <protection/>
    </xf>
    <xf numFmtId="191" fontId="10" fillId="2" borderId="41" xfId="55" applyNumberFormat="1" applyFont="1" applyFill="1" applyBorder="1" applyAlignment="1">
      <alignment horizontal="right"/>
      <protection/>
    </xf>
    <xf numFmtId="174" fontId="10" fillId="2" borderId="41" xfId="55" applyNumberFormat="1" applyFont="1" applyFill="1" applyBorder="1" applyAlignment="1">
      <alignment horizontal="right"/>
      <protection/>
    </xf>
    <xf numFmtId="37" fontId="10" fillId="2" borderId="41" xfId="55" applyNumberFormat="1" applyFont="1" applyFill="1" applyBorder="1">
      <alignment/>
      <protection/>
    </xf>
    <xf numFmtId="191" fontId="10" fillId="2" borderId="41" xfId="55" applyNumberFormat="1" applyFont="1" applyFill="1" applyBorder="1">
      <alignment/>
      <protection/>
    </xf>
    <xf numFmtId="9" fontId="10" fillId="2" borderId="41" xfId="55" applyNumberFormat="1" applyFont="1" applyFill="1" applyBorder="1" applyAlignment="1">
      <alignment horizontal="right"/>
      <protection/>
    </xf>
    <xf numFmtId="193" fontId="10" fillId="2" borderId="41" xfId="55" applyNumberFormat="1" applyFont="1" applyFill="1" applyBorder="1" applyAlignment="1">
      <alignment horizontal="right"/>
      <protection/>
    </xf>
    <xf numFmtId="9" fontId="10" fillId="2" borderId="41" xfId="76" applyFont="1" applyFill="1" applyBorder="1" applyAlignment="1">
      <alignment horizontal="right"/>
    </xf>
    <xf numFmtId="209" fontId="10" fillId="2" borderId="41" xfId="55" applyNumberFormat="1" applyFont="1" applyFill="1" applyBorder="1">
      <alignment/>
      <protection/>
    </xf>
    <xf numFmtId="9" fontId="10" fillId="2" borderId="41" xfId="76" applyNumberFormat="1" applyFont="1" applyFill="1" applyBorder="1" applyAlignment="1">
      <alignment horizontal="right"/>
    </xf>
    <xf numFmtId="174" fontId="10" fillId="2" borderId="42" xfId="55" applyNumberFormat="1" applyFont="1" applyFill="1" applyBorder="1" applyAlignment="1">
      <alignment horizontal="right"/>
      <protection/>
    </xf>
    <xf numFmtId="193" fontId="10" fillId="2" borderId="47" xfId="55" applyNumberFormat="1" applyFont="1" applyFill="1" applyBorder="1" applyAlignment="1">
      <alignment horizontal="right"/>
      <protection/>
    </xf>
    <xf numFmtId="177" fontId="10" fillId="2" borderId="41" xfId="76" applyNumberFormat="1" applyFont="1" applyFill="1" applyBorder="1" applyAlignment="1">
      <alignment/>
    </xf>
    <xf numFmtId="177" fontId="10" fillId="2" borderId="42" xfId="76" applyNumberFormat="1" applyFont="1" applyFill="1" applyBorder="1" applyAlignment="1">
      <alignment horizontal="right"/>
    </xf>
    <xf numFmtId="177" fontId="10" fillId="2" borderId="41" xfId="76" applyNumberFormat="1" applyFont="1" applyFill="1" applyBorder="1" applyAlignment="1">
      <alignment horizontal="right"/>
    </xf>
    <xf numFmtId="177" fontId="10" fillId="2" borderId="41" xfId="55" applyNumberFormat="1" applyFont="1" applyFill="1" applyBorder="1">
      <alignment/>
      <protection/>
    </xf>
    <xf numFmtId="174" fontId="10" fillId="2" borderId="47" xfId="55" applyNumberFormat="1" applyFont="1" applyFill="1" applyBorder="1" applyAlignment="1">
      <alignment horizontal="right"/>
      <protection/>
    </xf>
    <xf numFmtId="15" fontId="15" fillId="2" borderId="44" xfId="55" applyNumberFormat="1" applyFont="1" applyFill="1" applyBorder="1" applyAlignment="1">
      <alignment horizontal="center"/>
      <protection/>
    </xf>
    <xf numFmtId="191" fontId="10" fillId="2" borderId="44" xfId="55" applyNumberFormat="1" applyFont="1" applyFill="1" applyBorder="1" applyAlignment="1">
      <alignment horizontal="right"/>
      <protection/>
    </xf>
    <xf numFmtId="174" fontId="10" fillId="2" borderId="44" xfId="55" applyNumberFormat="1" applyFont="1" applyFill="1" applyBorder="1" applyAlignment="1">
      <alignment horizontal="right"/>
      <protection/>
    </xf>
    <xf numFmtId="174" fontId="10" fillId="2" borderId="45" xfId="55" applyNumberFormat="1" applyFont="1" applyFill="1" applyBorder="1">
      <alignment/>
      <protection/>
    </xf>
    <xf numFmtId="191" fontId="10" fillId="2" borderId="44" xfId="76" applyNumberFormat="1" applyFont="1" applyFill="1" applyBorder="1" applyAlignment="1">
      <alignment horizontal="right"/>
    </xf>
    <xf numFmtId="0" fontId="10" fillId="2" borderId="44" xfId="55" applyFont="1" applyFill="1" applyBorder="1">
      <alignment/>
      <protection/>
    </xf>
    <xf numFmtId="191" fontId="10" fillId="2" borderId="44" xfId="55" applyNumberFormat="1" applyFont="1" applyFill="1" applyBorder="1">
      <alignment/>
      <protection/>
    </xf>
    <xf numFmtId="9" fontId="10" fillId="2" borderId="44" xfId="55" applyNumberFormat="1" applyFont="1" applyFill="1" applyBorder="1" applyAlignment="1">
      <alignment horizontal="right"/>
      <protection/>
    </xf>
    <xf numFmtId="193" fontId="10" fillId="2" borderId="44" xfId="55" applyNumberFormat="1" applyFont="1" applyFill="1" applyBorder="1" applyAlignment="1">
      <alignment horizontal="right"/>
      <protection/>
    </xf>
    <xf numFmtId="49" fontId="31" fillId="2" borderId="45" xfId="55" applyNumberFormat="1" applyFont="1" applyFill="1" applyBorder="1">
      <alignment/>
      <protection/>
    </xf>
    <xf numFmtId="9" fontId="10" fillId="2" borderId="44" xfId="76" applyFont="1" applyFill="1" applyBorder="1" applyAlignment="1">
      <alignment horizontal="right"/>
    </xf>
    <xf numFmtId="49" fontId="31" fillId="2" borderId="44" xfId="55" applyNumberFormat="1" applyFont="1" applyFill="1" applyBorder="1">
      <alignment/>
      <protection/>
    </xf>
    <xf numFmtId="9" fontId="10" fillId="2" borderId="44" xfId="76" applyNumberFormat="1" applyFont="1" applyFill="1" applyBorder="1" applyAlignment="1">
      <alignment horizontal="right"/>
    </xf>
    <xf numFmtId="174" fontId="10" fillId="2" borderId="45" xfId="55" applyNumberFormat="1" applyFont="1" applyFill="1" applyBorder="1" applyAlignment="1">
      <alignment horizontal="right"/>
      <protection/>
    </xf>
    <xf numFmtId="193" fontId="10" fillId="2" borderId="46" xfId="55" applyNumberFormat="1" applyFont="1" applyFill="1" applyBorder="1" applyAlignment="1">
      <alignment horizontal="right"/>
      <protection/>
    </xf>
    <xf numFmtId="177" fontId="10" fillId="2" borderId="44" xfId="76" applyNumberFormat="1" applyFont="1" applyFill="1" applyBorder="1" applyAlignment="1">
      <alignment/>
    </xf>
    <xf numFmtId="177" fontId="10" fillId="2" borderId="45" xfId="76" applyNumberFormat="1" applyFont="1" applyFill="1" applyBorder="1" applyAlignment="1">
      <alignment horizontal="right"/>
    </xf>
    <xf numFmtId="177" fontId="10" fillId="2" borderId="44" xfId="76" applyNumberFormat="1" applyFont="1" applyFill="1" applyBorder="1" applyAlignment="1">
      <alignment horizontal="right"/>
    </xf>
    <xf numFmtId="192" fontId="10" fillId="2" borderId="44" xfId="55" applyNumberFormat="1" applyFont="1" applyFill="1" applyBorder="1">
      <alignment/>
      <protection/>
    </xf>
    <xf numFmtId="174" fontId="10" fillId="2" borderId="46" xfId="55" applyNumberFormat="1" applyFont="1" applyFill="1" applyBorder="1">
      <alignment/>
      <protection/>
    </xf>
    <xf numFmtId="0" fontId="12" fillId="0" borderId="0" xfId="55">
      <alignment/>
      <protection/>
    </xf>
    <xf numFmtId="0" fontId="12" fillId="0" borderId="0" xfId="55" applyBorder="1">
      <alignment/>
      <protection/>
    </xf>
    <xf numFmtId="0" fontId="12" fillId="0" borderId="0" xfId="55" applyFill="1">
      <alignment/>
      <protection/>
    </xf>
    <xf numFmtId="0" fontId="0" fillId="0" borderId="0" xfId="55" applyFont="1">
      <alignment/>
      <protection/>
    </xf>
    <xf numFmtId="49" fontId="18" fillId="0" borderId="0" xfId="55" applyNumberFormat="1" applyFont="1">
      <alignment/>
      <protection/>
    </xf>
    <xf numFmtId="0" fontId="18" fillId="0" borderId="0" xfId="55" applyFont="1">
      <alignment/>
      <protection/>
    </xf>
    <xf numFmtId="0" fontId="0" fillId="0" borderId="0" xfId="55" applyFont="1" applyFill="1">
      <alignment/>
      <protection/>
    </xf>
    <xf numFmtId="37" fontId="25" fillId="5" borderId="0" xfId="57" applyNumberFormat="1" applyFont="1" applyFill="1" applyProtection="1">
      <alignment/>
      <protection/>
    </xf>
    <xf numFmtId="37" fontId="25" fillId="4" borderId="0" xfId="57" applyNumberFormat="1" applyFont="1" applyFill="1" applyProtection="1">
      <alignment/>
      <protection/>
    </xf>
    <xf numFmtId="37" fontId="25" fillId="4" borderId="27" xfId="57" applyNumberFormat="1" applyFont="1" applyFill="1" applyBorder="1" applyProtection="1">
      <alignment/>
      <protection/>
    </xf>
    <xf numFmtId="37" fontId="25" fillId="5" borderId="0" xfId="57" applyNumberFormat="1" applyFont="1" applyFill="1" applyBorder="1" applyProtection="1">
      <alignment/>
      <protection/>
    </xf>
    <xf numFmtId="37" fontId="25" fillId="4" borderId="0" xfId="57" applyNumberFormat="1" applyFont="1" applyFill="1" applyBorder="1" applyProtection="1">
      <alignment/>
      <protection/>
    </xf>
    <xf numFmtId="37" fontId="25" fillId="5" borderId="12" xfId="57" applyNumberFormat="1" applyFont="1" applyFill="1" applyBorder="1" applyProtection="1">
      <alignment/>
      <protection/>
    </xf>
    <xf numFmtId="37" fontId="25" fillId="4" borderId="12" xfId="57" applyNumberFormat="1" applyFont="1" applyFill="1" applyBorder="1" applyProtection="1">
      <alignment/>
      <protection/>
    </xf>
    <xf numFmtId="37" fontId="25" fillId="4" borderId="48" xfId="57" applyNumberFormat="1" applyFont="1" applyFill="1" applyBorder="1" applyProtection="1">
      <alignment/>
      <protection/>
    </xf>
    <xf numFmtId="37" fontId="25" fillId="5" borderId="0" xfId="57" applyNumberFormat="1" applyFont="1" applyFill="1" applyAlignment="1" applyProtection="1">
      <alignment horizontal="right"/>
      <protection/>
    </xf>
    <xf numFmtId="37" fontId="25" fillId="4" borderId="0" xfId="57" applyNumberFormat="1" applyFont="1" applyFill="1" applyAlignment="1" applyProtection="1">
      <alignment horizontal="right"/>
      <protection/>
    </xf>
    <xf numFmtId="37" fontId="25" fillId="4" borderId="27" xfId="57" applyNumberFormat="1" applyFont="1" applyFill="1" applyBorder="1" applyAlignment="1" applyProtection="1">
      <alignment horizontal="right"/>
      <protection/>
    </xf>
    <xf numFmtId="37" fontId="24" fillId="5" borderId="0" xfId="57" applyNumberFormat="1" applyFont="1" applyFill="1" applyAlignment="1" applyProtection="1">
      <alignment horizontal="right"/>
      <protection/>
    </xf>
    <xf numFmtId="37" fontId="24" fillId="4" borderId="0" xfId="57" applyNumberFormat="1" applyFont="1" applyFill="1" applyAlignment="1" applyProtection="1">
      <alignment horizontal="right"/>
      <protection/>
    </xf>
    <xf numFmtId="37" fontId="24" fillId="4" borderId="27" xfId="57" applyNumberFormat="1" applyFont="1" applyFill="1" applyBorder="1" applyAlignment="1" applyProtection="1">
      <alignment horizontal="right"/>
      <protection/>
    </xf>
    <xf numFmtId="37" fontId="25" fillId="5" borderId="12" xfId="57" applyNumberFormat="1" applyFont="1" applyFill="1" applyBorder="1" applyAlignment="1" applyProtection="1">
      <alignment horizontal="right"/>
      <protection/>
    </xf>
    <xf numFmtId="37" fontId="25" fillId="4" borderId="12" xfId="57" applyNumberFormat="1" applyFont="1" applyFill="1" applyBorder="1" applyAlignment="1" applyProtection="1">
      <alignment horizontal="right"/>
      <protection/>
    </xf>
    <xf numFmtId="37" fontId="25" fillId="4" borderId="48" xfId="57" applyNumberFormat="1" applyFont="1" applyFill="1" applyBorder="1" applyAlignment="1" applyProtection="1">
      <alignment horizontal="right"/>
      <protection/>
    </xf>
    <xf numFmtId="37" fontId="24" fillId="4" borderId="0" xfId="57" applyNumberFormat="1" applyFont="1" applyFill="1" applyProtection="1">
      <alignment/>
      <protection/>
    </xf>
    <xf numFmtId="37" fontId="24" fillId="4" borderId="27" xfId="57" applyNumberFormat="1" applyFont="1" applyFill="1" applyBorder="1" applyProtection="1">
      <alignment/>
      <protection/>
    </xf>
    <xf numFmtId="37" fontId="25" fillId="5" borderId="0" xfId="57" applyNumberFormat="1" applyFont="1" applyFill="1" applyBorder="1" applyAlignment="1" applyProtection="1">
      <alignment horizontal="right"/>
      <protection/>
    </xf>
    <xf numFmtId="37" fontId="25" fillId="4" borderId="0" xfId="57" applyNumberFormat="1" applyFont="1" applyFill="1" applyBorder="1" applyAlignment="1" applyProtection="1">
      <alignment horizontal="right"/>
      <protection/>
    </xf>
    <xf numFmtId="37" fontId="25" fillId="5" borderId="49" xfId="57" applyNumberFormat="1" applyFont="1" applyFill="1" applyBorder="1" applyAlignment="1" applyProtection="1">
      <alignment horizontal="right"/>
      <protection/>
    </xf>
    <xf numFmtId="37" fontId="25" fillId="4" borderId="49" xfId="57" applyNumberFormat="1" applyFont="1" applyFill="1" applyBorder="1" applyAlignment="1" applyProtection="1">
      <alignment horizontal="right"/>
      <protection/>
    </xf>
    <xf numFmtId="37" fontId="25" fillId="4" borderId="50" xfId="57" applyNumberFormat="1" applyFont="1" applyFill="1" applyBorder="1" applyAlignment="1" applyProtection="1">
      <alignment horizontal="right"/>
      <protection/>
    </xf>
    <xf numFmtId="37" fontId="24" fillId="0" borderId="0" xfId="57" applyNumberFormat="1" applyFont="1" applyFill="1" applyProtection="1">
      <alignment/>
      <protection/>
    </xf>
    <xf numFmtId="37" fontId="24" fillId="2" borderId="0" xfId="57" applyNumberFormat="1" applyFont="1" applyFill="1" applyProtection="1">
      <alignment/>
      <protection/>
    </xf>
    <xf numFmtId="37" fontId="24" fillId="2" borderId="27" xfId="57" applyNumberFormat="1" applyFont="1" applyFill="1" applyBorder="1" applyProtection="1">
      <alignment/>
      <protection/>
    </xf>
    <xf numFmtId="37" fontId="25" fillId="5" borderId="51" xfId="57" applyNumberFormat="1" applyFont="1" applyFill="1" applyBorder="1" applyProtection="1">
      <alignment/>
      <protection/>
    </xf>
    <xf numFmtId="37" fontId="25" fillId="4" borderId="51" xfId="57" applyNumberFormat="1" applyFont="1" applyFill="1" applyBorder="1" applyProtection="1">
      <alignment/>
      <protection/>
    </xf>
    <xf numFmtId="37" fontId="25" fillId="4" borderId="52" xfId="57" applyNumberFormat="1" applyFont="1" applyFill="1" applyBorder="1" applyProtection="1">
      <alignment/>
      <protection/>
    </xf>
    <xf numFmtId="0" fontId="32" fillId="0" borderId="0" xfId="55" applyFont="1" applyFill="1">
      <alignment/>
      <protection/>
    </xf>
    <xf numFmtId="174" fontId="12" fillId="0" borderId="0" xfId="56" applyNumberFormat="1" applyFont="1" applyBorder="1">
      <alignment/>
      <protection/>
    </xf>
    <xf numFmtId="37" fontId="33" fillId="4" borderId="27" xfId="64" applyNumberFormat="1" applyFont="1" applyFill="1" applyBorder="1" applyAlignment="1" applyProtection="1">
      <alignment horizontal="center"/>
      <protection/>
    </xf>
    <xf numFmtId="0" fontId="11" fillId="2" borderId="53" xfId="63" applyFont="1" applyFill="1" applyBorder="1" applyAlignment="1">
      <alignment horizontal="center"/>
      <protection/>
    </xf>
    <xf numFmtId="49" fontId="11" fillId="2" borderId="8" xfId="63" applyNumberFormat="1" applyFont="1" applyFill="1" applyBorder="1" applyAlignment="1" applyProtection="1">
      <alignment horizontal="center"/>
      <protection/>
    </xf>
    <xf numFmtId="174" fontId="34" fillId="2" borderId="41" xfId="55" applyNumberFormat="1" applyFont="1" applyFill="1" applyBorder="1">
      <alignment/>
      <protection/>
    </xf>
    <xf numFmtId="191" fontId="34" fillId="2" borderId="41" xfId="55" applyNumberFormat="1" applyFont="1" applyFill="1" applyBorder="1" applyAlignment="1">
      <alignment horizontal="right"/>
      <protection/>
    </xf>
    <xf numFmtId="0" fontId="29" fillId="0" borderId="0" xfId="15" applyFont="1" applyFill="1">
      <alignment/>
      <protection/>
    </xf>
    <xf numFmtId="0" fontId="10" fillId="0" borderId="0" xfId="15" applyFont="1" applyFill="1">
      <alignment/>
      <protection/>
    </xf>
    <xf numFmtId="15" fontId="13" fillId="2" borderId="13" xfId="56" applyNumberFormat="1" applyFont="1" applyFill="1" applyBorder="1" applyAlignment="1">
      <alignment horizontal="center"/>
      <protection/>
    </xf>
    <xf numFmtId="15" fontId="33" fillId="2" borderId="0" xfId="56" applyNumberFormat="1" applyFont="1" applyFill="1" applyBorder="1" applyAlignment="1">
      <alignment horizontal="center"/>
      <protection/>
    </xf>
    <xf numFmtId="37" fontId="33" fillId="4" borderId="22" xfId="0" applyNumberFormat="1" applyFont="1" applyFill="1" applyBorder="1" applyAlignment="1" applyProtection="1">
      <alignment horizontal="center"/>
      <protection/>
    </xf>
    <xf numFmtId="15" fontId="33" fillId="2" borderId="8" xfId="56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right"/>
    </xf>
    <xf numFmtId="177" fontId="7" fillId="0" borderId="6" xfId="76" applyNumberFormat="1" applyFont="1" applyFill="1" applyBorder="1" applyAlignment="1">
      <alignment/>
    </xf>
    <xf numFmtId="0" fontId="15" fillId="2" borderId="27" xfId="0" applyFont="1" applyFill="1" applyBorder="1" applyAlignment="1">
      <alignment horizontal="center"/>
    </xf>
    <xf numFmtId="37" fontId="17" fillId="4" borderId="0" xfId="57" applyNumberFormat="1" applyFont="1" applyFill="1" applyProtection="1">
      <alignment/>
      <protection/>
    </xf>
    <xf numFmtId="37" fontId="17" fillId="2" borderId="0" xfId="57" applyNumberFormat="1" applyFont="1" applyFill="1" applyProtection="1">
      <alignment/>
      <protection/>
    </xf>
    <xf numFmtId="37" fontId="17" fillId="2" borderId="0" xfId="57" applyNumberFormat="1" applyFont="1" applyFill="1" applyBorder="1" applyProtection="1">
      <alignment/>
      <protection/>
    </xf>
    <xf numFmtId="37" fontId="17" fillId="4" borderId="12" xfId="57" applyNumberFormat="1" applyFont="1" applyFill="1" applyBorder="1" applyProtection="1">
      <alignment/>
      <protection/>
    </xf>
    <xf numFmtId="0" fontId="7" fillId="2" borderId="0" xfId="57" applyFont="1" applyFill="1" applyBorder="1">
      <alignment/>
      <protection/>
    </xf>
    <xf numFmtId="174" fontId="34" fillId="2" borderId="42" xfId="55" applyNumberFormat="1" applyFont="1" applyFill="1" applyBorder="1">
      <alignment/>
      <protection/>
    </xf>
    <xf numFmtId="0" fontId="7" fillId="2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vertical="top"/>
      <protection/>
    </xf>
    <xf numFmtId="0" fontId="7" fillId="6" borderId="26" xfId="58" applyFont="1" applyFill="1" applyBorder="1" applyAlignment="1">
      <alignment vertical="top"/>
      <protection/>
    </xf>
    <xf numFmtId="0" fontId="7" fillId="6" borderId="27" xfId="58" applyFont="1" applyFill="1" applyBorder="1" applyAlignment="1">
      <alignment vertical="top"/>
      <protection/>
    </xf>
    <xf numFmtId="174" fontId="7" fillId="2" borderId="0" xfId="58" applyNumberFormat="1" applyFont="1" applyFill="1" applyBorder="1" applyAlignment="1">
      <alignment vertical="top"/>
      <protection/>
    </xf>
    <xf numFmtId="174" fontId="7" fillId="6" borderId="27" xfId="58" applyNumberFormat="1" applyFont="1" applyFill="1" applyBorder="1" applyAlignment="1">
      <alignment vertical="top"/>
      <protection/>
    </xf>
    <xf numFmtId="174" fontId="7" fillId="2" borderId="12" xfId="58" applyNumberFormat="1" applyFont="1" applyFill="1" applyBorder="1" applyAlignment="1">
      <alignment vertical="top"/>
      <protection/>
    </xf>
    <xf numFmtId="174" fontId="7" fillId="6" borderId="48" xfId="58" applyNumberFormat="1" applyFont="1" applyFill="1" applyBorder="1" applyAlignment="1">
      <alignment vertical="top"/>
      <protection/>
    </xf>
    <xf numFmtId="174" fontId="11" fillId="2" borderId="0" xfId="58" applyNumberFormat="1" applyFont="1" applyFill="1" applyBorder="1" applyAlignment="1">
      <alignment vertical="top"/>
      <protection/>
    </xf>
    <xf numFmtId="174" fontId="11" fillId="6" borderId="27" xfId="58" applyNumberFormat="1" applyFont="1" applyFill="1" applyBorder="1" applyAlignment="1">
      <alignment vertical="top"/>
      <protection/>
    </xf>
    <xf numFmtId="174" fontId="7" fillId="2" borderId="17" xfId="58" applyNumberFormat="1" applyFont="1" applyFill="1" applyBorder="1" applyAlignment="1">
      <alignment vertical="top"/>
      <protection/>
    </xf>
    <xf numFmtId="174" fontId="7" fillId="6" borderId="54" xfId="58" applyNumberFormat="1" applyFont="1" applyFill="1" applyBorder="1" applyAlignment="1">
      <alignment vertical="top"/>
      <protection/>
    </xf>
    <xf numFmtId="37" fontId="7" fillId="0" borderId="0" xfId="57" applyNumberFormat="1" applyFont="1">
      <alignment/>
      <protection/>
    </xf>
    <xf numFmtId="15" fontId="17" fillId="0" borderId="8" xfId="56" applyNumberFormat="1" applyFont="1" applyFill="1" applyBorder="1" applyAlignment="1">
      <alignment horizontal="center"/>
      <protection/>
    </xf>
    <xf numFmtId="190" fontId="7" fillId="0" borderId="8" xfId="40" applyNumberFormat="1" applyFont="1" applyFill="1" applyBorder="1" applyAlignment="1">
      <alignment/>
    </xf>
    <xf numFmtId="177" fontId="7" fillId="0" borderId="8" xfId="76" applyNumberFormat="1" applyFont="1" applyFill="1" applyBorder="1" applyAlignment="1">
      <alignment/>
    </xf>
    <xf numFmtId="190" fontId="7" fillId="0" borderId="9" xfId="40" applyNumberFormat="1" applyFont="1" applyFill="1" applyBorder="1" applyAlignment="1">
      <alignment/>
    </xf>
    <xf numFmtId="190" fontId="7" fillId="0" borderId="13" xfId="40" applyNumberFormat="1" applyFont="1" applyFill="1" applyBorder="1" applyAlignment="1">
      <alignment/>
    </xf>
    <xf numFmtId="177" fontId="7" fillId="2" borderId="6" xfId="76" applyNumberFormat="1" applyFont="1" applyFill="1" applyBorder="1" applyAlignment="1">
      <alignment/>
    </xf>
    <xf numFmtId="0" fontId="15" fillId="2" borderId="8" xfId="0" applyFont="1" applyFill="1" applyBorder="1" applyAlignment="1">
      <alignment horizontal="center"/>
    </xf>
    <xf numFmtId="37" fontId="33" fillId="4" borderId="8" xfId="0" applyNumberFormat="1" applyFont="1" applyFill="1" applyBorder="1" applyAlignment="1" applyProtection="1">
      <alignment horizontal="center"/>
      <protection/>
    </xf>
    <xf numFmtId="37" fontId="13" fillId="4" borderId="13" xfId="0" applyNumberFormat="1" applyFont="1" applyFill="1" applyBorder="1" applyAlignment="1" applyProtection="1">
      <alignment horizontal="center"/>
      <protection/>
    </xf>
    <xf numFmtId="0" fontId="7" fillId="0" borderId="8" xfId="57" applyFont="1" applyBorder="1">
      <alignment/>
      <protection/>
    </xf>
    <xf numFmtId="37" fontId="25" fillId="5" borderId="8" xfId="57" applyNumberFormat="1" applyFont="1" applyFill="1" applyBorder="1" applyProtection="1">
      <alignment/>
      <protection/>
    </xf>
    <xf numFmtId="37" fontId="25" fillId="5" borderId="13" xfId="57" applyNumberFormat="1" applyFont="1" applyFill="1" applyBorder="1" applyProtection="1">
      <alignment/>
      <protection/>
    </xf>
    <xf numFmtId="37" fontId="25" fillId="5" borderId="8" xfId="57" applyNumberFormat="1" applyFont="1" applyFill="1" applyBorder="1" applyAlignment="1" applyProtection="1">
      <alignment horizontal="right"/>
      <protection/>
    </xf>
    <xf numFmtId="37" fontId="24" fillId="5" borderId="8" xfId="57" applyNumberFormat="1" applyFont="1" applyFill="1" applyBorder="1" applyAlignment="1" applyProtection="1">
      <alignment horizontal="right"/>
      <protection/>
    </xf>
    <xf numFmtId="37" fontId="25" fillId="5" borderId="13" xfId="57" applyNumberFormat="1" applyFont="1" applyFill="1" applyBorder="1" applyAlignment="1" applyProtection="1">
      <alignment horizontal="right"/>
      <protection/>
    </xf>
    <xf numFmtId="37" fontId="24" fillId="5" borderId="8" xfId="57" applyNumberFormat="1" applyFont="1" applyFill="1" applyBorder="1" applyProtection="1">
      <alignment/>
      <protection/>
    </xf>
    <xf numFmtId="174" fontId="7" fillId="0" borderId="8" xfId="58" applyNumberFormat="1" applyFont="1" applyFill="1" applyBorder="1" applyAlignment="1">
      <alignment vertical="top"/>
      <protection/>
    </xf>
    <xf numFmtId="174" fontId="7" fillId="0" borderId="13" xfId="58" applyNumberFormat="1" applyFont="1" applyFill="1" applyBorder="1" applyAlignment="1">
      <alignment vertical="top"/>
      <protection/>
    </xf>
    <xf numFmtId="174" fontId="11" fillId="0" borderId="8" xfId="58" applyNumberFormat="1" applyFont="1" applyFill="1" applyBorder="1" applyAlignment="1">
      <alignment vertical="top"/>
      <protection/>
    </xf>
    <xf numFmtId="174" fontId="7" fillId="0" borderId="55" xfId="58" applyNumberFormat="1" applyFont="1" applyFill="1" applyBorder="1" applyAlignment="1">
      <alignment vertical="top"/>
      <protection/>
    </xf>
    <xf numFmtId="190" fontId="10" fillId="0" borderId="0" xfId="0" applyNumberFormat="1" applyFont="1" applyAlignment="1">
      <alignment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Ezres_Quick-Web 4q2004 eng_Axelero" xfId="40"/>
    <cellStyle name="Grey" xfId="41"/>
    <cellStyle name="Header1" xfId="42"/>
    <cellStyle name="Header2" xfId="43"/>
    <cellStyle name="Hyperlink" xfId="44"/>
    <cellStyle name="Hyperlink" xfId="45"/>
    <cellStyle name="Input [yellow]" xfId="46"/>
    <cellStyle name="Link Currency (0)" xfId="47"/>
    <cellStyle name="Link Currency (2)" xfId="48"/>
    <cellStyle name="Link Units (0)" xfId="49"/>
    <cellStyle name="Link Units (1)" xfId="50"/>
    <cellStyle name="Link Units (2)" xfId="51"/>
    <cellStyle name="Followed Hyperlink" xfId="52"/>
    <cellStyle name="Normal - Style1" xfId="53"/>
    <cellStyle name="Normal_# 41-Market &amp;Trends" xfId="54"/>
    <cellStyle name="Normál_0506_IR" xfId="55"/>
    <cellStyle name="Normal_CF06GR" xfId="56"/>
    <cellStyle name="Normal_Eredmény" xfId="57"/>
    <cellStyle name="Normál_historic consolidált P&amp;L quarters_0603" xfId="58"/>
    <cellStyle name="Normal_Mérleg" xfId="59"/>
    <cellStyle name="Normál_Operating stat" xfId="60"/>
    <cellStyle name="Normál_P&amp;L" xfId="61"/>
    <cellStyle name="Normál_Segment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workbookViewId="0" topLeftCell="A1">
      <pane xSplit="3" ySplit="4" topLeftCell="K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44" sqref="P44"/>
    </sheetView>
  </sheetViews>
  <sheetFormatPr defaultColWidth="9.140625" defaultRowHeight="12.75"/>
  <cols>
    <col min="1" max="1" width="3.421875" style="47" customWidth="1"/>
    <col min="2" max="2" width="3.28125" style="47" customWidth="1"/>
    <col min="3" max="3" width="50.57421875" style="47" customWidth="1"/>
    <col min="4" max="7" width="10.57421875" style="47" customWidth="1"/>
    <col min="8" max="8" width="12.8515625" style="47" bestFit="1" customWidth="1"/>
    <col min="9" max="11" width="10.8515625" style="47" customWidth="1"/>
    <col min="12" max="12" width="12.8515625" style="47" bestFit="1" customWidth="1"/>
    <col min="13" max="13" width="9.28125" style="47" customWidth="1"/>
    <col min="14" max="18" width="12.140625" style="47" customWidth="1"/>
    <col min="19" max="16384" width="8.00390625" style="47" customWidth="1"/>
  </cols>
  <sheetData>
    <row r="1" spans="1:18" s="45" customFormat="1" ht="12.75">
      <c r="A1" s="34" t="s">
        <v>156</v>
      </c>
      <c r="B1" s="50"/>
      <c r="C1" s="50"/>
      <c r="D1" s="53">
        <v>2004</v>
      </c>
      <c r="E1" s="51" t="s">
        <v>55</v>
      </c>
      <c r="F1" s="52" t="str">
        <f>+E1</f>
        <v>2005.</v>
      </c>
      <c r="G1" s="52" t="str">
        <f>+F1</f>
        <v>2005.</v>
      </c>
      <c r="H1" s="53" t="s">
        <v>55</v>
      </c>
      <c r="I1" s="51" t="s">
        <v>56</v>
      </c>
      <c r="J1" s="52">
        <v>2006</v>
      </c>
      <c r="K1" s="52">
        <f>+J1</f>
        <v>2006</v>
      </c>
      <c r="L1" s="53" t="s">
        <v>56</v>
      </c>
      <c r="N1" s="442">
        <v>2005</v>
      </c>
      <c r="O1" s="416">
        <v>2006</v>
      </c>
      <c r="P1" s="416">
        <v>2006</v>
      </c>
      <c r="Q1" s="416">
        <v>2006</v>
      </c>
      <c r="R1" s="416">
        <v>2006</v>
      </c>
    </row>
    <row r="2" spans="1:18" s="46" customFormat="1" ht="12.75">
      <c r="A2" s="35" t="s">
        <v>158</v>
      </c>
      <c r="B2" s="54"/>
      <c r="C2" s="54"/>
      <c r="D2" s="57" t="s">
        <v>161</v>
      </c>
      <c r="E2" s="55" t="s">
        <v>86</v>
      </c>
      <c r="F2" s="56" t="s">
        <v>159</v>
      </c>
      <c r="G2" s="56" t="s">
        <v>160</v>
      </c>
      <c r="H2" s="57" t="s">
        <v>161</v>
      </c>
      <c r="I2" s="55" t="s">
        <v>86</v>
      </c>
      <c r="J2" s="56" t="s">
        <v>159</v>
      </c>
      <c r="K2" s="56" t="s">
        <v>160</v>
      </c>
      <c r="L2" s="57" t="s">
        <v>161</v>
      </c>
      <c r="N2" s="442" t="s">
        <v>274</v>
      </c>
      <c r="O2" s="416" t="s">
        <v>281</v>
      </c>
      <c r="P2" s="416" t="s">
        <v>282</v>
      </c>
      <c r="Q2" s="416" t="s">
        <v>283</v>
      </c>
      <c r="R2" s="416" t="s">
        <v>274</v>
      </c>
    </row>
    <row r="3" spans="1:18" s="46" customFormat="1" ht="12.75">
      <c r="A3" s="35"/>
      <c r="B3" s="54"/>
      <c r="C3" s="54"/>
      <c r="D3" s="57"/>
      <c r="E3" s="55"/>
      <c r="F3" s="56"/>
      <c r="G3" s="56"/>
      <c r="H3" s="412" t="s">
        <v>268</v>
      </c>
      <c r="I3" s="55"/>
      <c r="J3" s="56"/>
      <c r="K3" s="56"/>
      <c r="L3" s="412" t="s">
        <v>268</v>
      </c>
      <c r="N3" s="443" t="s">
        <v>268</v>
      </c>
      <c r="O3" s="412" t="s">
        <v>268</v>
      </c>
      <c r="P3" s="412" t="s">
        <v>268</v>
      </c>
      <c r="Q3" s="412" t="s">
        <v>268</v>
      </c>
      <c r="R3" s="412" t="s">
        <v>268</v>
      </c>
    </row>
    <row r="4" spans="1:18" ht="12.75">
      <c r="A4" s="36" t="s">
        <v>162</v>
      </c>
      <c r="B4" s="75"/>
      <c r="C4" s="75"/>
      <c r="D4" s="78" t="s">
        <v>57</v>
      </c>
      <c r="E4" s="76" t="s">
        <v>57</v>
      </c>
      <c r="F4" s="77" t="str">
        <f>+E4</f>
        <v>(nem auditált)</v>
      </c>
      <c r="G4" s="77" t="str">
        <f>+F4</f>
        <v>(nem auditált)</v>
      </c>
      <c r="H4" s="78" t="s">
        <v>57</v>
      </c>
      <c r="I4" s="76" t="s">
        <v>57</v>
      </c>
      <c r="J4" s="77" t="str">
        <f>+I4</f>
        <v>(nem auditált)</v>
      </c>
      <c r="K4" s="77" t="str">
        <f>+J4</f>
        <v>(nem auditált)</v>
      </c>
      <c r="L4" s="78" t="s">
        <v>57</v>
      </c>
      <c r="N4" s="444" t="s">
        <v>57</v>
      </c>
      <c r="O4" s="78" t="s">
        <v>57</v>
      </c>
      <c r="P4" s="78" t="s">
        <v>57</v>
      </c>
      <c r="Q4" s="78" t="s">
        <v>57</v>
      </c>
      <c r="R4" s="78" t="s">
        <v>57</v>
      </c>
    </row>
    <row r="5" spans="1:18" ht="12.75">
      <c r="A5" s="60"/>
      <c r="B5" s="60"/>
      <c r="C5" s="61"/>
      <c r="D5" s="79"/>
      <c r="E5" s="58"/>
      <c r="F5" s="61"/>
      <c r="G5" s="58"/>
      <c r="H5" s="79"/>
      <c r="I5" s="58"/>
      <c r="J5" s="61"/>
      <c r="K5" s="58"/>
      <c r="L5" s="79"/>
      <c r="N5" s="445"/>
      <c r="O5" s="423"/>
      <c r="P5" s="424"/>
      <c r="Q5" s="423"/>
      <c r="R5" s="425"/>
    </row>
    <row r="6" spans="1:18" ht="12.75">
      <c r="A6" s="60" t="s">
        <v>120</v>
      </c>
      <c r="B6" s="60"/>
      <c r="C6" s="61"/>
      <c r="D6" s="80"/>
      <c r="E6" s="58"/>
      <c r="F6" s="61"/>
      <c r="G6" s="58"/>
      <c r="H6" s="80"/>
      <c r="I6" s="58"/>
      <c r="J6" s="61"/>
      <c r="K6" s="58"/>
      <c r="L6" s="80"/>
      <c r="N6" s="445"/>
      <c r="O6" s="423"/>
      <c r="P6" s="424"/>
      <c r="Q6" s="423"/>
      <c r="R6" s="426"/>
    </row>
    <row r="7" spans="1:18" ht="12.75">
      <c r="A7" s="60"/>
      <c r="B7" s="60"/>
      <c r="C7" s="61"/>
      <c r="D7" s="80"/>
      <c r="E7" s="58"/>
      <c r="F7" s="61"/>
      <c r="G7" s="58"/>
      <c r="H7" s="80"/>
      <c r="I7" s="58"/>
      <c r="J7" s="61"/>
      <c r="K7" s="58"/>
      <c r="L7" s="80"/>
      <c r="N7" s="445"/>
      <c r="O7" s="423"/>
      <c r="P7" s="424"/>
      <c r="Q7" s="423"/>
      <c r="R7" s="426"/>
    </row>
    <row r="8" spans="1:19" ht="12.75">
      <c r="A8" s="67"/>
      <c r="B8" s="62"/>
      <c r="C8" s="67" t="s">
        <v>121</v>
      </c>
      <c r="D8" s="373">
        <v>88908</v>
      </c>
      <c r="E8" s="371">
        <v>22471</v>
      </c>
      <c r="F8" s="372">
        <v>45187</v>
      </c>
      <c r="G8" s="371">
        <v>67865</v>
      </c>
      <c r="H8" s="373">
        <v>90550</v>
      </c>
      <c r="I8" s="371">
        <v>23206</v>
      </c>
      <c r="J8" s="372">
        <v>46718</v>
      </c>
      <c r="K8" s="371">
        <v>70212</v>
      </c>
      <c r="L8" s="373">
        <v>93387</v>
      </c>
      <c r="N8" s="446">
        <v>22685</v>
      </c>
      <c r="O8" s="427">
        <v>23206</v>
      </c>
      <c r="P8" s="37">
        <v>23512</v>
      </c>
      <c r="Q8" s="427">
        <v>23494</v>
      </c>
      <c r="R8" s="428">
        <v>23175</v>
      </c>
      <c r="S8" s="435"/>
    </row>
    <row r="9" spans="1:19" ht="12.75">
      <c r="A9" s="67"/>
      <c r="B9" s="62"/>
      <c r="C9" s="67" t="s">
        <v>122</v>
      </c>
      <c r="D9" s="373">
        <v>107490</v>
      </c>
      <c r="E9" s="371">
        <v>22802</v>
      </c>
      <c r="F9" s="372">
        <v>45409</v>
      </c>
      <c r="G9" s="371">
        <v>65208</v>
      </c>
      <c r="H9" s="373">
        <v>87497</v>
      </c>
      <c r="I9" s="371">
        <v>18359</v>
      </c>
      <c r="J9" s="372">
        <v>36650</v>
      </c>
      <c r="K9" s="371">
        <v>53916</v>
      </c>
      <c r="L9" s="373">
        <v>69724</v>
      </c>
      <c r="N9" s="446">
        <v>22289</v>
      </c>
      <c r="O9" s="427">
        <v>18359</v>
      </c>
      <c r="P9" s="37">
        <v>18291</v>
      </c>
      <c r="Q9" s="427">
        <v>17266</v>
      </c>
      <c r="R9" s="428">
        <v>15808</v>
      </c>
      <c r="S9" s="435"/>
    </row>
    <row r="10" spans="1:19" ht="12.75">
      <c r="A10" s="67"/>
      <c r="B10" s="62"/>
      <c r="C10" s="67" t="s">
        <v>123</v>
      </c>
      <c r="D10" s="373">
        <v>12291</v>
      </c>
      <c r="E10" s="374">
        <v>2613</v>
      </c>
      <c r="F10" s="375">
        <v>5560</v>
      </c>
      <c r="G10" s="374">
        <v>8485</v>
      </c>
      <c r="H10" s="373">
        <v>11155</v>
      </c>
      <c r="I10" s="374">
        <v>2514</v>
      </c>
      <c r="J10" s="375">
        <v>5141</v>
      </c>
      <c r="K10" s="374">
        <v>7880</v>
      </c>
      <c r="L10" s="373">
        <v>10267</v>
      </c>
      <c r="N10" s="446">
        <v>2670</v>
      </c>
      <c r="O10" s="427">
        <v>2514</v>
      </c>
      <c r="P10" s="37">
        <v>2627</v>
      </c>
      <c r="Q10" s="427">
        <v>2739</v>
      </c>
      <c r="R10" s="428">
        <v>2387</v>
      </c>
      <c r="S10" s="435"/>
    </row>
    <row r="11" spans="1:19" s="48" customFormat="1" ht="12.75">
      <c r="A11" s="68"/>
      <c r="B11" s="66"/>
      <c r="C11" s="69" t="s">
        <v>124</v>
      </c>
      <c r="D11" s="378">
        <v>12028</v>
      </c>
      <c r="E11" s="376">
        <v>2294</v>
      </c>
      <c r="F11" s="377">
        <v>5474</v>
      </c>
      <c r="G11" s="376">
        <v>7932</v>
      </c>
      <c r="H11" s="378">
        <v>8477</v>
      </c>
      <c r="I11" s="376">
        <v>2478</v>
      </c>
      <c r="J11" s="377">
        <v>4826</v>
      </c>
      <c r="K11" s="376">
        <v>7402</v>
      </c>
      <c r="L11" s="378">
        <v>8902</v>
      </c>
      <c r="N11" s="447">
        <v>2077</v>
      </c>
      <c r="O11" s="429">
        <v>2148</v>
      </c>
      <c r="P11" s="38">
        <v>2199</v>
      </c>
      <c r="Q11" s="429">
        <v>2520</v>
      </c>
      <c r="R11" s="430">
        <v>2035</v>
      </c>
      <c r="S11" s="435"/>
    </row>
    <row r="12" spans="1:19" ht="12.75">
      <c r="A12" s="67"/>
      <c r="B12" s="417" t="s">
        <v>125</v>
      </c>
      <c r="C12" s="67"/>
      <c r="D12" s="381">
        <v>220717</v>
      </c>
      <c r="E12" s="379">
        <v>50180</v>
      </c>
      <c r="F12" s="380">
        <v>101630</v>
      </c>
      <c r="G12" s="379">
        <v>149490</v>
      </c>
      <c r="H12" s="381">
        <v>197679</v>
      </c>
      <c r="I12" s="379">
        <v>46557</v>
      </c>
      <c r="J12" s="380">
        <v>93335</v>
      </c>
      <c r="K12" s="379">
        <v>139410</v>
      </c>
      <c r="L12" s="381">
        <v>182280</v>
      </c>
      <c r="N12" s="448">
        <f>SUM(N8:N11)</f>
        <v>49721</v>
      </c>
      <c r="O12" s="427">
        <v>46227</v>
      </c>
      <c r="P12" s="37">
        <v>46629</v>
      </c>
      <c r="Q12" s="427">
        <v>46019</v>
      </c>
      <c r="R12" s="428">
        <v>43405</v>
      </c>
      <c r="S12" s="435"/>
    </row>
    <row r="13" spans="1:19" ht="12.75">
      <c r="A13" s="61"/>
      <c r="B13" s="61"/>
      <c r="C13" s="61"/>
      <c r="D13" s="384"/>
      <c r="E13" s="382"/>
      <c r="F13" s="383"/>
      <c r="G13" s="382"/>
      <c r="H13" s="384"/>
      <c r="I13" s="382"/>
      <c r="J13" s="383"/>
      <c r="K13" s="382"/>
      <c r="L13" s="384"/>
      <c r="N13" s="449"/>
      <c r="O13" s="427"/>
      <c r="P13" s="37"/>
      <c r="Q13" s="427"/>
      <c r="R13" s="428"/>
      <c r="S13" s="435"/>
    </row>
    <row r="14" spans="1:19" ht="12.75">
      <c r="A14" s="67"/>
      <c r="B14" s="67"/>
      <c r="C14" s="67" t="s">
        <v>126</v>
      </c>
      <c r="D14" s="381">
        <v>6113</v>
      </c>
      <c r="E14" s="379">
        <v>1690</v>
      </c>
      <c r="F14" s="380">
        <v>3724</v>
      </c>
      <c r="G14" s="379">
        <v>6869</v>
      </c>
      <c r="H14" s="381">
        <v>9530</v>
      </c>
      <c r="I14" s="379">
        <v>2665</v>
      </c>
      <c r="J14" s="380">
        <v>3959</v>
      </c>
      <c r="K14" s="379">
        <v>6716</v>
      </c>
      <c r="L14" s="381">
        <v>9125</v>
      </c>
      <c r="N14" s="448">
        <v>2661</v>
      </c>
      <c r="O14" s="427">
        <v>2665</v>
      </c>
      <c r="P14" s="37">
        <v>1294</v>
      </c>
      <c r="Q14" s="427">
        <v>2757</v>
      </c>
      <c r="R14" s="428">
        <v>2409</v>
      </c>
      <c r="S14" s="435"/>
    </row>
    <row r="15" spans="1:19" ht="12.75">
      <c r="A15" s="67"/>
      <c r="B15" s="69"/>
      <c r="C15" s="69" t="s">
        <v>127</v>
      </c>
      <c r="D15" s="387">
        <v>16066</v>
      </c>
      <c r="E15" s="385">
        <v>3204</v>
      </c>
      <c r="F15" s="386">
        <v>7227</v>
      </c>
      <c r="G15" s="385">
        <v>11946</v>
      </c>
      <c r="H15" s="387">
        <v>16049</v>
      </c>
      <c r="I15" s="385">
        <v>4345</v>
      </c>
      <c r="J15" s="386">
        <v>9304</v>
      </c>
      <c r="K15" s="385">
        <v>14918</v>
      </c>
      <c r="L15" s="387">
        <v>19566</v>
      </c>
      <c r="N15" s="450">
        <v>4103</v>
      </c>
      <c r="O15" s="429">
        <v>4345</v>
      </c>
      <c r="P15" s="38">
        <v>4959</v>
      </c>
      <c r="Q15" s="429">
        <v>5614</v>
      </c>
      <c r="R15" s="430">
        <v>4648</v>
      </c>
      <c r="S15" s="435"/>
    </row>
    <row r="16" spans="1:19" ht="12.75">
      <c r="A16" s="67"/>
      <c r="B16" s="417" t="s">
        <v>128</v>
      </c>
      <c r="C16" s="67"/>
      <c r="D16" s="381">
        <v>22179</v>
      </c>
      <c r="E16" s="379">
        <v>4894</v>
      </c>
      <c r="F16" s="380">
        <v>10951</v>
      </c>
      <c r="G16" s="379">
        <v>18815</v>
      </c>
      <c r="H16" s="381">
        <v>25579</v>
      </c>
      <c r="I16" s="379">
        <v>7010</v>
      </c>
      <c r="J16" s="380">
        <v>13263</v>
      </c>
      <c r="K16" s="379">
        <v>21634</v>
      </c>
      <c r="L16" s="381">
        <v>28691</v>
      </c>
      <c r="N16" s="448">
        <f>SUM(N14:N15)</f>
        <v>6764</v>
      </c>
      <c r="O16" s="427">
        <v>7010</v>
      </c>
      <c r="P16" s="37">
        <v>6253</v>
      </c>
      <c r="Q16" s="427">
        <v>8371</v>
      </c>
      <c r="R16" s="428">
        <v>7057</v>
      </c>
      <c r="S16" s="435"/>
    </row>
    <row r="17" spans="1:19" ht="12.75">
      <c r="A17" s="61"/>
      <c r="B17" s="61"/>
      <c r="C17" s="61"/>
      <c r="D17" s="389"/>
      <c r="E17" s="59"/>
      <c r="F17" s="388"/>
      <c r="G17" s="59"/>
      <c r="H17" s="389"/>
      <c r="I17" s="59"/>
      <c r="J17" s="388"/>
      <c r="K17" s="59"/>
      <c r="L17" s="389"/>
      <c r="N17" s="451"/>
      <c r="O17" s="427"/>
      <c r="P17" s="37"/>
      <c r="Q17" s="427"/>
      <c r="R17" s="428"/>
      <c r="S17" s="435"/>
    </row>
    <row r="18" spans="1:19" ht="12.75">
      <c r="A18" s="67"/>
      <c r="B18" s="417" t="s">
        <v>129</v>
      </c>
      <c r="C18" s="67"/>
      <c r="D18" s="373">
        <v>242896</v>
      </c>
      <c r="E18" s="371">
        <v>55074</v>
      </c>
      <c r="F18" s="372">
        <v>112581</v>
      </c>
      <c r="G18" s="371">
        <v>168305</v>
      </c>
      <c r="H18" s="373">
        <v>223258</v>
      </c>
      <c r="I18" s="371">
        <v>53567</v>
      </c>
      <c r="J18" s="372">
        <v>106598</v>
      </c>
      <c r="K18" s="371">
        <v>161044</v>
      </c>
      <c r="L18" s="373">
        <v>210971</v>
      </c>
      <c r="N18" s="446">
        <f>+N16+N12</f>
        <v>56485</v>
      </c>
      <c r="O18" s="427">
        <v>53237</v>
      </c>
      <c r="P18" s="37">
        <v>52882</v>
      </c>
      <c r="Q18" s="427">
        <v>54390</v>
      </c>
      <c r="R18" s="428">
        <v>50462</v>
      </c>
      <c r="S18" s="435"/>
    </row>
    <row r="19" spans="1:19" ht="12.75">
      <c r="A19" s="61"/>
      <c r="B19" s="61"/>
      <c r="C19" s="61"/>
      <c r="D19" s="389"/>
      <c r="E19" s="59"/>
      <c r="F19" s="388"/>
      <c r="G19" s="59"/>
      <c r="H19" s="389"/>
      <c r="I19" s="59"/>
      <c r="J19" s="388"/>
      <c r="K19" s="59"/>
      <c r="L19" s="389"/>
      <c r="N19" s="451"/>
      <c r="O19" s="427"/>
      <c r="P19" s="37"/>
      <c r="Q19" s="427"/>
      <c r="R19" s="428"/>
      <c r="S19" s="435"/>
    </row>
    <row r="20" spans="1:19" ht="12.75">
      <c r="A20" s="67"/>
      <c r="B20" s="67"/>
      <c r="C20" s="67" t="s">
        <v>130</v>
      </c>
      <c r="D20" s="373">
        <v>18125</v>
      </c>
      <c r="E20" s="371">
        <v>6756</v>
      </c>
      <c r="F20" s="372">
        <v>13874</v>
      </c>
      <c r="G20" s="371">
        <v>21675</v>
      </c>
      <c r="H20" s="373">
        <v>29773</v>
      </c>
      <c r="I20" s="371">
        <v>9351</v>
      </c>
      <c r="J20" s="372">
        <v>19626</v>
      </c>
      <c r="K20" s="371">
        <v>30450</v>
      </c>
      <c r="L20" s="373">
        <v>42034</v>
      </c>
      <c r="N20" s="446">
        <v>8098</v>
      </c>
      <c r="O20" s="427">
        <v>9351</v>
      </c>
      <c r="P20" s="37">
        <v>10275</v>
      </c>
      <c r="Q20" s="427">
        <v>10824</v>
      </c>
      <c r="R20" s="428">
        <v>11584</v>
      </c>
      <c r="S20" s="435"/>
    </row>
    <row r="21" spans="1:19" ht="12.75">
      <c r="A21" s="67"/>
      <c r="B21" s="69"/>
      <c r="C21" s="69" t="s">
        <v>131</v>
      </c>
      <c r="D21" s="387">
        <v>12013</v>
      </c>
      <c r="E21" s="385">
        <v>2615</v>
      </c>
      <c r="F21" s="386">
        <v>5233</v>
      </c>
      <c r="G21" s="385">
        <v>7603</v>
      </c>
      <c r="H21" s="387">
        <v>10010</v>
      </c>
      <c r="I21" s="385">
        <v>2103</v>
      </c>
      <c r="J21" s="386">
        <v>4098</v>
      </c>
      <c r="K21" s="385">
        <v>5828</v>
      </c>
      <c r="L21" s="387">
        <v>7699</v>
      </c>
      <c r="N21" s="450">
        <f>1847+560</f>
        <v>2407</v>
      </c>
      <c r="O21" s="429">
        <v>2103</v>
      </c>
      <c r="P21" s="38">
        <v>1995</v>
      </c>
      <c r="Q21" s="429">
        <v>1730</v>
      </c>
      <c r="R21" s="430">
        <v>1871</v>
      </c>
      <c r="S21" s="435"/>
    </row>
    <row r="22" spans="1:19" ht="12.75">
      <c r="A22" s="67"/>
      <c r="B22" s="417" t="s">
        <v>132</v>
      </c>
      <c r="C22" s="67"/>
      <c r="D22" s="373">
        <v>30138</v>
      </c>
      <c r="E22" s="371">
        <v>9371</v>
      </c>
      <c r="F22" s="372">
        <v>19107</v>
      </c>
      <c r="G22" s="371">
        <v>29278</v>
      </c>
      <c r="H22" s="373">
        <v>39783</v>
      </c>
      <c r="I22" s="371">
        <v>11454</v>
      </c>
      <c r="J22" s="372">
        <v>23724</v>
      </c>
      <c r="K22" s="371">
        <v>36278</v>
      </c>
      <c r="L22" s="373">
        <v>49733</v>
      </c>
      <c r="N22" s="446">
        <f>SUM(N20:N21)</f>
        <v>10505</v>
      </c>
      <c r="O22" s="427">
        <v>11454</v>
      </c>
      <c r="P22" s="37">
        <v>12270</v>
      </c>
      <c r="Q22" s="427">
        <v>12554</v>
      </c>
      <c r="R22" s="428">
        <v>13455</v>
      </c>
      <c r="S22" s="435"/>
    </row>
    <row r="23" spans="1:19" ht="12.75">
      <c r="A23" s="61"/>
      <c r="B23" s="61"/>
      <c r="C23" s="61"/>
      <c r="D23" s="389"/>
      <c r="E23" s="59"/>
      <c r="F23" s="388"/>
      <c r="G23" s="59"/>
      <c r="H23" s="389"/>
      <c r="I23" s="59"/>
      <c r="J23" s="388"/>
      <c r="K23" s="59"/>
      <c r="L23" s="389"/>
      <c r="N23" s="451"/>
      <c r="O23" s="427"/>
      <c r="P23" s="37"/>
      <c r="Q23" s="427"/>
      <c r="R23" s="428"/>
      <c r="S23" s="435"/>
    </row>
    <row r="24" spans="1:19" ht="12.75">
      <c r="A24" s="67"/>
      <c r="B24" s="417" t="s">
        <v>133</v>
      </c>
      <c r="C24" s="67"/>
      <c r="D24" s="373">
        <v>24931</v>
      </c>
      <c r="E24" s="371">
        <v>6014</v>
      </c>
      <c r="F24" s="372">
        <v>13060</v>
      </c>
      <c r="G24" s="371">
        <v>19805</v>
      </c>
      <c r="H24" s="373">
        <v>26792</v>
      </c>
      <c r="I24" s="371">
        <v>6724</v>
      </c>
      <c r="J24" s="372">
        <v>13654</v>
      </c>
      <c r="K24" s="371">
        <v>20241</v>
      </c>
      <c r="L24" s="373">
        <v>27121</v>
      </c>
      <c r="N24" s="446">
        <v>6987</v>
      </c>
      <c r="O24" s="427">
        <v>6724</v>
      </c>
      <c r="P24" s="37">
        <v>6930</v>
      </c>
      <c r="Q24" s="427">
        <v>6587</v>
      </c>
      <c r="R24" s="428">
        <v>6880</v>
      </c>
      <c r="S24" s="435"/>
    </row>
    <row r="25" spans="1:19" ht="12.75">
      <c r="A25" s="67"/>
      <c r="B25" s="67"/>
      <c r="C25" s="67"/>
      <c r="D25" s="373"/>
      <c r="E25" s="371"/>
      <c r="F25" s="372"/>
      <c r="G25" s="371"/>
      <c r="H25" s="373"/>
      <c r="I25" s="371"/>
      <c r="J25" s="372"/>
      <c r="K25" s="371"/>
      <c r="L25" s="373"/>
      <c r="N25" s="446"/>
      <c r="O25" s="427"/>
      <c r="P25" s="37"/>
      <c r="Q25" s="427"/>
      <c r="R25" s="428"/>
      <c r="S25" s="435"/>
    </row>
    <row r="26" spans="1:19" s="49" customFormat="1" ht="12.75">
      <c r="A26" s="74"/>
      <c r="B26" s="419" t="s">
        <v>134</v>
      </c>
      <c r="C26" s="73"/>
      <c r="D26" s="381">
        <v>9422</v>
      </c>
      <c r="E26" s="390">
        <v>2208</v>
      </c>
      <c r="F26" s="391">
        <v>4409</v>
      </c>
      <c r="G26" s="390">
        <v>6825</v>
      </c>
      <c r="H26" s="381">
        <v>9023</v>
      </c>
      <c r="I26" s="390">
        <v>2534</v>
      </c>
      <c r="J26" s="391">
        <v>8767</v>
      </c>
      <c r="K26" s="390">
        <v>12853</v>
      </c>
      <c r="L26" s="381">
        <v>24679</v>
      </c>
      <c r="N26" s="448">
        <v>2198</v>
      </c>
      <c r="O26" s="427">
        <v>2534</v>
      </c>
      <c r="P26" s="37">
        <v>6233</v>
      </c>
      <c r="Q26" s="427">
        <v>4086</v>
      </c>
      <c r="R26" s="428">
        <v>11826</v>
      </c>
      <c r="S26" s="435"/>
    </row>
    <row r="27" spans="1:19" s="49" customFormat="1" ht="12.75">
      <c r="A27" s="74"/>
      <c r="B27" s="74"/>
      <c r="C27" s="73"/>
      <c r="D27" s="381"/>
      <c r="E27" s="390"/>
      <c r="F27" s="391"/>
      <c r="G27" s="390"/>
      <c r="H27" s="381"/>
      <c r="I27" s="390"/>
      <c r="J27" s="391"/>
      <c r="K27" s="390"/>
      <c r="L27" s="381"/>
      <c r="N27" s="448"/>
      <c r="O27" s="427"/>
      <c r="P27" s="37"/>
      <c r="Q27" s="427"/>
      <c r="R27" s="428"/>
      <c r="S27" s="435"/>
    </row>
    <row r="28" spans="1:19" s="49" customFormat="1" ht="12.75">
      <c r="A28" s="74"/>
      <c r="B28" s="419" t="s">
        <v>135</v>
      </c>
      <c r="C28" s="73"/>
      <c r="D28" s="381">
        <v>13364</v>
      </c>
      <c r="E28" s="390">
        <v>3786</v>
      </c>
      <c r="F28" s="391">
        <v>7650</v>
      </c>
      <c r="G28" s="390">
        <v>11098</v>
      </c>
      <c r="H28" s="381">
        <v>15037</v>
      </c>
      <c r="I28" s="390">
        <v>4314</v>
      </c>
      <c r="J28" s="391">
        <v>8719</v>
      </c>
      <c r="K28" s="390">
        <v>13120</v>
      </c>
      <c r="L28" s="381">
        <v>17506</v>
      </c>
      <c r="N28" s="448">
        <v>3939</v>
      </c>
      <c r="O28" s="427">
        <v>4314</v>
      </c>
      <c r="P28" s="37">
        <v>4405</v>
      </c>
      <c r="Q28" s="427">
        <v>4401</v>
      </c>
      <c r="R28" s="428">
        <v>4386</v>
      </c>
      <c r="S28" s="435"/>
    </row>
    <row r="29" spans="1:19" ht="12.75">
      <c r="A29" s="67"/>
      <c r="B29" s="67"/>
      <c r="C29" s="67"/>
      <c r="D29" s="381"/>
      <c r="E29" s="379"/>
      <c r="F29" s="380"/>
      <c r="G29" s="379"/>
      <c r="H29" s="381"/>
      <c r="I29" s="379"/>
      <c r="J29" s="380"/>
      <c r="K29" s="379"/>
      <c r="L29" s="381"/>
      <c r="N29" s="448"/>
      <c r="O29" s="427"/>
      <c r="P29" s="37"/>
      <c r="Q29" s="427"/>
      <c r="R29" s="428"/>
      <c r="S29" s="435"/>
    </row>
    <row r="30" spans="1:19" ht="12.75">
      <c r="A30" s="67"/>
      <c r="B30" s="417" t="s">
        <v>136</v>
      </c>
      <c r="C30" s="67"/>
      <c r="D30" s="373">
        <v>4834</v>
      </c>
      <c r="E30" s="371">
        <v>1097</v>
      </c>
      <c r="F30" s="372">
        <v>2190</v>
      </c>
      <c r="G30" s="371">
        <v>3489</v>
      </c>
      <c r="H30" s="373">
        <v>5205</v>
      </c>
      <c r="I30" s="371">
        <v>1225</v>
      </c>
      <c r="J30" s="372">
        <v>2266</v>
      </c>
      <c r="K30" s="371">
        <v>3215</v>
      </c>
      <c r="L30" s="373">
        <v>4249</v>
      </c>
      <c r="N30" s="446">
        <v>1716</v>
      </c>
      <c r="O30" s="427">
        <v>1225</v>
      </c>
      <c r="P30" s="37">
        <v>1041</v>
      </c>
      <c r="Q30" s="427">
        <v>949</v>
      </c>
      <c r="R30" s="428">
        <v>1034</v>
      </c>
      <c r="S30" s="435"/>
    </row>
    <row r="31" spans="1:19" ht="12.75">
      <c r="A31" s="67"/>
      <c r="B31" s="67"/>
      <c r="C31" s="67"/>
      <c r="D31" s="373"/>
      <c r="E31" s="371"/>
      <c r="F31" s="372"/>
      <c r="G31" s="371"/>
      <c r="H31" s="373"/>
      <c r="I31" s="371"/>
      <c r="J31" s="372"/>
      <c r="K31" s="371"/>
      <c r="L31" s="373"/>
      <c r="N31" s="446"/>
      <c r="O31" s="427"/>
      <c r="P31" s="37"/>
      <c r="Q31" s="427"/>
      <c r="R31" s="428"/>
      <c r="S31" s="435"/>
    </row>
    <row r="32" spans="1:19" ht="12.75">
      <c r="A32" s="67"/>
      <c r="B32" s="420" t="s">
        <v>137</v>
      </c>
      <c r="C32" s="69"/>
      <c r="D32" s="378">
        <v>8589</v>
      </c>
      <c r="E32" s="376">
        <v>1600</v>
      </c>
      <c r="F32" s="377">
        <v>3532</v>
      </c>
      <c r="G32" s="376">
        <v>5922</v>
      </c>
      <c r="H32" s="378">
        <v>10108</v>
      </c>
      <c r="I32" s="376">
        <v>2223</v>
      </c>
      <c r="J32" s="377">
        <v>4327</v>
      </c>
      <c r="K32" s="376">
        <v>6606</v>
      </c>
      <c r="L32" s="378">
        <v>9607</v>
      </c>
      <c r="N32" s="447">
        <v>4186</v>
      </c>
      <c r="O32" s="429">
        <v>2223</v>
      </c>
      <c r="P32" s="38">
        <v>2104</v>
      </c>
      <c r="Q32" s="429">
        <v>2279</v>
      </c>
      <c r="R32" s="430">
        <v>3001</v>
      </c>
      <c r="S32" s="435"/>
    </row>
    <row r="33" spans="1:19" ht="12.75">
      <c r="A33" s="61"/>
      <c r="B33" s="61"/>
      <c r="C33" s="61"/>
      <c r="D33" s="389"/>
      <c r="E33" s="59"/>
      <c r="F33" s="388"/>
      <c r="G33" s="59"/>
      <c r="H33" s="389"/>
      <c r="I33" s="59"/>
      <c r="J33" s="388"/>
      <c r="K33" s="59"/>
      <c r="L33" s="389"/>
      <c r="N33" s="451"/>
      <c r="O33" s="427"/>
      <c r="P33" s="37"/>
      <c r="Q33" s="427"/>
      <c r="R33" s="428"/>
      <c r="S33" s="435"/>
    </row>
    <row r="34" spans="1:19" ht="12.75">
      <c r="A34" s="61"/>
      <c r="B34" s="61" t="s">
        <v>138</v>
      </c>
      <c r="C34" s="61"/>
      <c r="D34" s="389">
        <v>334174</v>
      </c>
      <c r="E34" s="59">
        <v>79150</v>
      </c>
      <c r="F34" s="388">
        <v>162529</v>
      </c>
      <c r="G34" s="59">
        <v>244722</v>
      </c>
      <c r="H34" s="389">
        <v>329206</v>
      </c>
      <c r="I34" s="59">
        <v>82041</v>
      </c>
      <c r="J34" s="388">
        <v>168055</v>
      </c>
      <c r="K34" s="59">
        <v>253357</v>
      </c>
      <c r="L34" s="389">
        <v>343866</v>
      </c>
      <c r="N34" s="451">
        <f>N18+N22+N24+N26+N28+N30+N32</f>
        <v>86016</v>
      </c>
      <c r="O34" s="427">
        <v>81711</v>
      </c>
      <c r="P34" s="37">
        <v>85865</v>
      </c>
      <c r="Q34" s="427">
        <v>85246</v>
      </c>
      <c r="R34" s="428">
        <v>91044</v>
      </c>
      <c r="S34" s="435"/>
    </row>
    <row r="35" spans="1:19" ht="12.75">
      <c r="A35" s="61"/>
      <c r="B35" s="61"/>
      <c r="C35" s="61"/>
      <c r="D35" s="389"/>
      <c r="E35" s="59"/>
      <c r="F35" s="388"/>
      <c r="G35" s="59"/>
      <c r="H35" s="389"/>
      <c r="I35" s="59"/>
      <c r="J35" s="388"/>
      <c r="K35" s="59"/>
      <c r="L35" s="389"/>
      <c r="N35" s="451"/>
      <c r="O35" s="427"/>
      <c r="P35" s="37"/>
      <c r="Q35" s="427"/>
      <c r="R35" s="428"/>
      <c r="S35" s="435"/>
    </row>
    <row r="36" spans="1:19" ht="12.75">
      <c r="A36" s="67"/>
      <c r="B36" s="67"/>
      <c r="C36" s="67" t="s">
        <v>139</v>
      </c>
      <c r="D36" s="373">
        <v>208193</v>
      </c>
      <c r="E36" s="371">
        <v>50646</v>
      </c>
      <c r="F36" s="372">
        <v>108046</v>
      </c>
      <c r="G36" s="371">
        <v>169124</v>
      </c>
      <c r="H36" s="373">
        <v>225003</v>
      </c>
      <c r="I36" s="371">
        <v>55376</v>
      </c>
      <c r="J36" s="372">
        <v>116701</v>
      </c>
      <c r="K36" s="371">
        <v>182421</v>
      </c>
      <c r="L36" s="373">
        <v>240284</v>
      </c>
      <c r="N36" s="446">
        <v>56692</v>
      </c>
      <c r="O36" s="427">
        <v>55025</v>
      </c>
      <c r="P36" s="37">
        <v>60923</v>
      </c>
      <c r="Q36" s="427">
        <v>65301</v>
      </c>
      <c r="R36" s="428">
        <v>59035</v>
      </c>
      <c r="S36" s="435"/>
    </row>
    <row r="37" spans="1:19" ht="12.75">
      <c r="A37" s="67"/>
      <c r="B37" s="67"/>
      <c r="C37" s="67" t="s">
        <v>140</v>
      </c>
      <c r="D37" s="373">
        <v>31945</v>
      </c>
      <c r="E37" s="371">
        <v>8769</v>
      </c>
      <c r="F37" s="372">
        <v>17969</v>
      </c>
      <c r="G37" s="371">
        <v>28049</v>
      </c>
      <c r="H37" s="373">
        <v>36539</v>
      </c>
      <c r="I37" s="371">
        <v>10430</v>
      </c>
      <c r="J37" s="372">
        <v>20515</v>
      </c>
      <c r="K37" s="371">
        <v>31678</v>
      </c>
      <c r="L37" s="373">
        <v>40258</v>
      </c>
      <c r="N37" s="446">
        <v>9908</v>
      </c>
      <c r="O37" s="427">
        <v>9701</v>
      </c>
      <c r="P37" s="37">
        <v>9203</v>
      </c>
      <c r="Q37" s="427">
        <v>10306</v>
      </c>
      <c r="R37" s="428">
        <v>11048</v>
      </c>
      <c r="S37" s="435"/>
    </row>
    <row r="38" spans="1:19" ht="12.75">
      <c r="A38" s="67"/>
      <c r="B38" s="67"/>
      <c r="C38" s="67" t="s">
        <v>141</v>
      </c>
      <c r="D38" s="373">
        <v>25369</v>
      </c>
      <c r="E38" s="371">
        <v>4714</v>
      </c>
      <c r="F38" s="372">
        <v>10358</v>
      </c>
      <c r="G38" s="371">
        <v>16361</v>
      </c>
      <c r="H38" s="373">
        <v>23472</v>
      </c>
      <c r="I38" s="371">
        <v>5005</v>
      </c>
      <c r="J38" s="372">
        <v>10163</v>
      </c>
      <c r="K38" s="371">
        <v>16278</v>
      </c>
      <c r="L38" s="373">
        <v>25280</v>
      </c>
      <c r="N38" s="446">
        <f>6876+235</f>
        <v>7111</v>
      </c>
      <c r="O38" s="427">
        <v>5005</v>
      </c>
      <c r="P38" s="37">
        <v>5158</v>
      </c>
      <c r="Q38" s="427">
        <v>6115</v>
      </c>
      <c r="R38" s="428">
        <v>9002</v>
      </c>
      <c r="S38" s="435"/>
    </row>
    <row r="39" spans="1:19" ht="12.75">
      <c r="A39" s="67"/>
      <c r="B39" s="69"/>
      <c r="C39" s="69" t="s">
        <v>137</v>
      </c>
      <c r="D39" s="378">
        <v>1757</v>
      </c>
      <c r="E39" s="376">
        <v>323</v>
      </c>
      <c r="F39" s="377">
        <v>1025</v>
      </c>
      <c r="G39" s="376">
        <v>1148</v>
      </c>
      <c r="H39" s="378">
        <v>834</v>
      </c>
      <c r="I39" s="376">
        <v>428</v>
      </c>
      <c r="J39" s="377">
        <v>713</v>
      </c>
      <c r="K39" s="376">
        <v>10783</v>
      </c>
      <c r="L39" s="378">
        <v>21507</v>
      </c>
      <c r="N39" s="447">
        <v>220</v>
      </c>
      <c r="O39" s="429">
        <v>428</v>
      </c>
      <c r="P39" s="38">
        <v>285</v>
      </c>
      <c r="Q39" s="429">
        <v>10070</v>
      </c>
      <c r="R39" s="430">
        <v>10724</v>
      </c>
      <c r="S39" s="435"/>
    </row>
    <row r="40" spans="1:19" ht="12.75">
      <c r="A40" s="61"/>
      <c r="B40" s="61" t="s">
        <v>142</v>
      </c>
      <c r="C40" s="61"/>
      <c r="D40" s="389">
        <v>267264</v>
      </c>
      <c r="E40" s="59">
        <v>64452</v>
      </c>
      <c r="F40" s="388">
        <v>137398</v>
      </c>
      <c r="G40" s="59">
        <v>214682</v>
      </c>
      <c r="H40" s="389">
        <v>285848</v>
      </c>
      <c r="I40" s="59">
        <v>71239</v>
      </c>
      <c r="J40" s="388">
        <v>148092</v>
      </c>
      <c r="K40" s="59">
        <v>241160</v>
      </c>
      <c r="L40" s="389">
        <v>327329</v>
      </c>
      <c r="N40" s="451">
        <f>SUM(N36:N39)</f>
        <v>73931</v>
      </c>
      <c r="O40" s="427">
        <v>70159</v>
      </c>
      <c r="P40" s="37">
        <v>75569</v>
      </c>
      <c r="Q40" s="427">
        <v>91792</v>
      </c>
      <c r="R40" s="428">
        <v>89809</v>
      </c>
      <c r="S40" s="435"/>
    </row>
    <row r="41" spans="1:19" ht="12.75">
      <c r="A41" s="61"/>
      <c r="B41" s="61"/>
      <c r="C41" s="61"/>
      <c r="D41" s="384"/>
      <c r="E41" s="382"/>
      <c r="F41" s="383"/>
      <c r="G41" s="382"/>
      <c r="H41" s="384"/>
      <c r="I41" s="382"/>
      <c r="J41" s="383"/>
      <c r="K41" s="382"/>
      <c r="L41" s="384"/>
      <c r="N41" s="449"/>
      <c r="O41" s="427"/>
      <c r="P41" s="37"/>
      <c r="Q41" s="427"/>
      <c r="R41" s="428"/>
      <c r="S41" s="435"/>
    </row>
    <row r="42" spans="1:19" ht="12.75">
      <c r="A42" s="61" t="s">
        <v>143</v>
      </c>
      <c r="B42" s="61"/>
      <c r="C42" s="61"/>
      <c r="D42" s="384">
        <v>601438</v>
      </c>
      <c r="E42" s="382">
        <v>143602</v>
      </c>
      <c r="F42" s="383">
        <v>299927</v>
      </c>
      <c r="G42" s="382">
        <v>459404</v>
      </c>
      <c r="H42" s="384">
        <v>615054</v>
      </c>
      <c r="I42" s="382">
        <v>153280</v>
      </c>
      <c r="J42" s="383">
        <v>316147</v>
      </c>
      <c r="K42" s="382">
        <v>494517</v>
      </c>
      <c r="L42" s="384">
        <v>671195</v>
      </c>
      <c r="N42" s="449">
        <f>+N40+N34</f>
        <v>159947</v>
      </c>
      <c r="O42" s="431">
        <v>151870</v>
      </c>
      <c r="P42" s="39">
        <v>161434</v>
      </c>
      <c r="Q42" s="431">
        <v>177038</v>
      </c>
      <c r="R42" s="432">
        <v>180853</v>
      </c>
      <c r="S42" s="435"/>
    </row>
    <row r="43" spans="1:19" ht="12.75">
      <c r="A43" s="64"/>
      <c r="B43" s="61"/>
      <c r="C43" s="61"/>
      <c r="D43" s="384"/>
      <c r="E43" s="382"/>
      <c r="F43" s="383"/>
      <c r="G43" s="382"/>
      <c r="H43" s="384"/>
      <c r="I43" s="382"/>
      <c r="J43" s="383"/>
      <c r="K43" s="382"/>
      <c r="L43" s="384"/>
      <c r="N43" s="449"/>
      <c r="O43" s="427"/>
      <c r="P43" s="37"/>
      <c r="Q43" s="427"/>
      <c r="R43" s="428"/>
      <c r="S43" s="435"/>
    </row>
    <row r="44" spans="1:19" ht="12.75">
      <c r="A44" s="70"/>
      <c r="B44" s="62"/>
      <c r="C44" s="67" t="s">
        <v>144</v>
      </c>
      <c r="D44" s="373">
        <v>-109497</v>
      </c>
      <c r="E44" s="371">
        <v>-21613</v>
      </c>
      <c r="F44" s="372">
        <v>-45215</v>
      </c>
      <c r="G44" s="371">
        <v>-67416</v>
      </c>
      <c r="H44" s="373">
        <v>-92783</v>
      </c>
      <c r="I44" s="371">
        <v>-21500</v>
      </c>
      <c r="J44" s="372">
        <v>-43823</v>
      </c>
      <c r="K44" s="371">
        <v>-66143</v>
      </c>
      <c r="L44" s="373">
        <v>-95253</v>
      </c>
      <c r="N44" s="452">
        <v>-25367</v>
      </c>
      <c r="O44" s="427">
        <v>-21500</v>
      </c>
      <c r="P44" s="37">
        <v>-22323</v>
      </c>
      <c r="Q44" s="427">
        <v>-22320</v>
      </c>
      <c r="R44" s="428">
        <v>-29110</v>
      </c>
      <c r="S44" s="435"/>
    </row>
    <row r="45" spans="1:19" ht="12.75">
      <c r="A45" s="70"/>
      <c r="B45" s="62"/>
      <c r="C45" s="67" t="s">
        <v>61</v>
      </c>
      <c r="D45" s="373">
        <v>-137666</v>
      </c>
      <c r="E45" s="371">
        <v>-27333</v>
      </c>
      <c r="F45" s="372">
        <v>-56026</v>
      </c>
      <c r="G45" s="371">
        <v>-84721</v>
      </c>
      <c r="H45" s="373">
        <v>-114686</v>
      </c>
      <c r="I45" s="371">
        <v>-29216</v>
      </c>
      <c r="J45" s="372">
        <v>-60734</v>
      </c>
      <c r="K45" s="371">
        <v>-90783</v>
      </c>
      <c r="L45" s="373">
        <v>-122249</v>
      </c>
      <c r="N45" s="452">
        <v>-29965</v>
      </c>
      <c r="O45" s="427">
        <v>-29216</v>
      </c>
      <c r="P45" s="37">
        <v>-31518</v>
      </c>
      <c r="Q45" s="427">
        <v>-30049</v>
      </c>
      <c r="R45" s="428">
        <v>-31466</v>
      </c>
      <c r="S45" s="435"/>
    </row>
    <row r="46" spans="1:19" ht="12.75">
      <c r="A46" s="70"/>
      <c r="B46" s="62"/>
      <c r="C46" s="67" t="s">
        <v>145</v>
      </c>
      <c r="D46" s="373">
        <v>-87580</v>
      </c>
      <c r="E46" s="371">
        <v>-20932</v>
      </c>
      <c r="F46" s="372">
        <v>-45360</v>
      </c>
      <c r="G46" s="371">
        <v>-68280</v>
      </c>
      <c r="H46" s="373">
        <v>-88587</v>
      </c>
      <c r="I46" s="371">
        <v>-21868</v>
      </c>
      <c r="J46" s="372">
        <v>-44984</v>
      </c>
      <c r="K46" s="371">
        <v>-70433</v>
      </c>
      <c r="L46" s="373">
        <v>-93154</v>
      </c>
      <c r="N46" s="452">
        <v>-20680</v>
      </c>
      <c r="O46" s="427">
        <v>-21972</v>
      </c>
      <c r="P46" s="37">
        <v>-23240</v>
      </c>
      <c r="Q46" s="427">
        <v>-25572</v>
      </c>
      <c r="R46" s="428">
        <v>-22370</v>
      </c>
      <c r="S46" s="435"/>
    </row>
    <row r="47" spans="1:19" ht="12.75">
      <c r="A47" s="70"/>
      <c r="B47" s="62"/>
      <c r="C47" s="67" t="s">
        <v>146</v>
      </c>
      <c r="D47" s="373">
        <v>-40971</v>
      </c>
      <c r="E47" s="371">
        <v>-7868</v>
      </c>
      <c r="F47" s="372">
        <v>-15782</v>
      </c>
      <c r="G47" s="371">
        <v>-25429</v>
      </c>
      <c r="H47" s="373">
        <v>-37221</v>
      </c>
      <c r="I47" s="371">
        <v>-8095</v>
      </c>
      <c r="J47" s="372">
        <v>-18195</v>
      </c>
      <c r="K47" s="371">
        <v>-37354</v>
      </c>
      <c r="L47" s="373">
        <v>-59714</v>
      </c>
      <c r="N47" s="452">
        <v>-11792</v>
      </c>
      <c r="O47" s="427">
        <v>-8095</v>
      </c>
      <c r="P47" s="37">
        <v>-10100</v>
      </c>
      <c r="Q47" s="427">
        <v>-19159</v>
      </c>
      <c r="R47" s="428">
        <v>-22360</v>
      </c>
      <c r="S47" s="435"/>
    </row>
    <row r="48" spans="1:19" ht="12.75">
      <c r="A48" s="70"/>
      <c r="B48" s="62"/>
      <c r="C48" s="69" t="s">
        <v>147</v>
      </c>
      <c r="D48" s="394">
        <v>-140460</v>
      </c>
      <c r="E48" s="392">
        <v>-34062</v>
      </c>
      <c r="F48" s="393">
        <v>-69464</v>
      </c>
      <c r="G48" s="392">
        <v>-106843</v>
      </c>
      <c r="H48" s="394">
        <v>-140023</v>
      </c>
      <c r="I48" s="392">
        <v>-39792</v>
      </c>
      <c r="J48" s="393">
        <v>-84423</v>
      </c>
      <c r="K48" s="392">
        <v>-127967</v>
      </c>
      <c r="L48" s="394">
        <v>-164435</v>
      </c>
      <c r="N48" s="453">
        <v>-43226</v>
      </c>
      <c r="O48" s="429">
        <v>-36241</v>
      </c>
      <c r="P48" s="38">
        <v>-41025</v>
      </c>
      <c r="Q48" s="429">
        <v>-39977</v>
      </c>
      <c r="R48" s="430">
        <v>-47192</v>
      </c>
      <c r="S48" s="435"/>
    </row>
    <row r="49" spans="1:19" ht="4.5" customHeight="1">
      <c r="A49" s="64"/>
      <c r="B49" s="61"/>
      <c r="C49" s="61"/>
      <c r="D49" s="384"/>
      <c r="E49" s="382"/>
      <c r="F49" s="383"/>
      <c r="G49" s="382"/>
      <c r="H49" s="384"/>
      <c r="I49" s="382"/>
      <c r="J49" s="383"/>
      <c r="K49" s="382"/>
      <c r="L49" s="384"/>
      <c r="N49" s="452"/>
      <c r="O49" s="427"/>
      <c r="P49" s="37"/>
      <c r="Q49" s="427"/>
      <c r="R49" s="428"/>
      <c r="S49" s="435"/>
    </row>
    <row r="50" spans="1:19" ht="12.75">
      <c r="A50" s="421"/>
      <c r="B50" s="420" t="s">
        <v>148</v>
      </c>
      <c r="C50" s="69"/>
      <c r="D50" s="394">
        <v>-516174</v>
      </c>
      <c r="E50" s="392">
        <v>-111808</v>
      </c>
      <c r="F50" s="393">
        <v>-231847</v>
      </c>
      <c r="G50" s="392">
        <v>-352689</v>
      </c>
      <c r="H50" s="394">
        <v>-473300</v>
      </c>
      <c r="I50" s="392">
        <v>-120471</v>
      </c>
      <c r="J50" s="393">
        <v>-252159</v>
      </c>
      <c r="K50" s="392">
        <v>-392680</v>
      </c>
      <c r="L50" s="394">
        <v>-534805</v>
      </c>
      <c r="N50" s="452">
        <f>SUM(N44:N48)</f>
        <v>-131030</v>
      </c>
      <c r="O50" s="427">
        <v>-117024</v>
      </c>
      <c r="P50" s="37">
        <v>-128206</v>
      </c>
      <c r="Q50" s="427">
        <v>-137077</v>
      </c>
      <c r="R50" s="428">
        <v>-152498</v>
      </c>
      <c r="S50" s="435"/>
    </row>
    <row r="51" spans="1:19" ht="12.75">
      <c r="A51" s="61"/>
      <c r="B51" s="61"/>
      <c r="C51" s="61"/>
      <c r="D51" s="384"/>
      <c r="E51" s="382"/>
      <c r="F51" s="383"/>
      <c r="G51" s="382"/>
      <c r="H51" s="384"/>
      <c r="I51" s="382"/>
      <c r="J51" s="383"/>
      <c r="K51" s="382"/>
      <c r="L51" s="384"/>
      <c r="N51" s="453"/>
      <c r="O51" s="429"/>
      <c r="P51" s="38"/>
      <c r="Q51" s="429"/>
      <c r="R51" s="430"/>
      <c r="S51" s="435"/>
    </row>
    <row r="52" spans="1:19" ht="12.75">
      <c r="A52" s="61" t="s">
        <v>60</v>
      </c>
      <c r="B52" s="61"/>
      <c r="C52" s="61"/>
      <c r="D52" s="384">
        <v>85264</v>
      </c>
      <c r="E52" s="382">
        <v>31794</v>
      </c>
      <c r="F52" s="383">
        <v>68080</v>
      </c>
      <c r="G52" s="382">
        <v>106715</v>
      </c>
      <c r="H52" s="384">
        <v>141754</v>
      </c>
      <c r="I52" s="382">
        <v>32809</v>
      </c>
      <c r="J52" s="383">
        <v>63988</v>
      </c>
      <c r="K52" s="382">
        <v>101837</v>
      </c>
      <c r="L52" s="384">
        <v>136390</v>
      </c>
      <c r="N52" s="454">
        <f>+N50+N42</f>
        <v>28917</v>
      </c>
      <c r="O52" s="431">
        <v>34846</v>
      </c>
      <c r="P52" s="39">
        <v>33228</v>
      </c>
      <c r="Q52" s="431">
        <v>39961</v>
      </c>
      <c r="R52" s="432">
        <v>28355</v>
      </c>
      <c r="S52" s="435"/>
    </row>
    <row r="53" spans="1:19" ht="12.75">
      <c r="A53" s="61"/>
      <c r="B53" s="61"/>
      <c r="C53" s="61"/>
      <c r="D53" s="384"/>
      <c r="E53" s="382"/>
      <c r="F53" s="383"/>
      <c r="G53" s="382"/>
      <c r="H53" s="384"/>
      <c r="I53" s="382"/>
      <c r="J53" s="383"/>
      <c r="K53" s="382"/>
      <c r="L53" s="384"/>
      <c r="N53" s="452"/>
      <c r="O53" s="427"/>
      <c r="P53" s="37"/>
      <c r="Q53" s="427"/>
      <c r="R53" s="428"/>
      <c r="S53" s="435"/>
    </row>
    <row r="54" spans="1:19" ht="12.75">
      <c r="A54" s="65"/>
      <c r="B54" s="67" t="s">
        <v>149</v>
      </c>
      <c r="C54" s="67"/>
      <c r="D54" s="373">
        <v>-36146</v>
      </c>
      <c r="E54" s="371">
        <v>-7514</v>
      </c>
      <c r="F54" s="372">
        <v>-15099</v>
      </c>
      <c r="G54" s="371">
        <v>-23504</v>
      </c>
      <c r="H54" s="373">
        <v>-31501</v>
      </c>
      <c r="I54" s="371">
        <v>-7736</v>
      </c>
      <c r="J54" s="372">
        <v>-16249</v>
      </c>
      <c r="K54" s="371">
        <v>-21622</v>
      </c>
      <c r="L54" s="373">
        <v>-25410</v>
      </c>
      <c r="N54" s="452">
        <v>-7997</v>
      </c>
      <c r="O54" s="427">
        <v>-7736</v>
      </c>
      <c r="P54" s="37">
        <v>-8513</v>
      </c>
      <c r="Q54" s="427">
        <v>-5373</v>
      </c>
      <c r="R54" s="428">
        <v>-3788</v>
      </c>
      <c r="S54" s="435"/>
    </row>
    <row r="55" spans="1:19" ht="12.75">
      <c r="A55" s="65"/>
      <c r="B55" s="67"/>
      <c r="C55" s="67"/>
      <c r="D55" s="381"/>
      <c r="E55" s="379"/>
      <c r="F55" s="380"/>
      <c r="G55" s="379"/>
      <c r="H55" s="381"/>
      <c r="I55" s="379"/>
      <c r="J55" s="380"/>
      <c r="K55" s="379"/>
      <c r="L55" s="381"/>
      <c r="N55" s="452"/>
      <c r="O55" s="427"/>
      <c r="P55" s="37"/>
      <c r="Q55" s="427"/>
      <c r="R55" s="428"/>
      <c r="S55" s="435"/>
    </row>
    <row r="56" spans="1:19" ht="12.75">
      <c r="A56" s="65"/>
      <c r="B56" s="69" t="s">
        <v>150</v>
      </c>
      <c r="C56" s="69"/>
      <c r="D56" s="394">
        <v>1896</v>
      </c>
      <c r="E56" s="392">
        <v>-284</v>
      </c>
      <c r="F56" s="393">
        <v>62</v>
      </c>
      <c r="G56" s="392">
        <v>-90</v>
      </c>
      <c r="H56" s="394">
        <v>330</v>
      </c>
      <c r="I56" s="392">
        <v>-26</v>
      </c>
      <c r="J56" s="393">
        <v>443</v>
      </c>
      <c r="K56" s="392">
        <v>321</v>
      </c>
      <c r="L56" s="394">
        <v>703</v>
      </c>
      <c r="N56" s="453">
        <v>420</v>
      </c>
      <c r="O56" s="429">
        <v>-26</v>
      </c>
      <c r="P56" s="38">
        <v>469</v>
      </c>
      <c r="Q56" s="429">
        <v>-122</v>
      </c>
      <c r="R56" s="430">
        <v>382</v>
      </c>
      <c r="S56" s="435"/>
    </row>
    <row r="57" spans="1:19" ht="12.75">
      <c r="A57" s="67"/>
      <c r="B57" s="67"/>
      <c r="C57" s="72"/>
      <c r="D57" s="381"/>
      <c r="E57" s="379"/>
      <c r="F57" s="380"/>
      <c r="G57" s="379"/>
      <c r="H57" s="381"/>
      <c r="I57" s="379"/>
      <c r="J57" s="380"/>
      <c r="K57" s="379"/>
      <c r="L57" s="381"/>
      <c r="N57" s="452"/>
      <c r="O57" s="427"/>
      <c r="P57" s="37"/>
      <c r="Q57" s="427"/>
      <c r="R57" s="428"/>
      <c r="S57" s="435"/>
    </row>
    <row r="58" spans="1:19" ht="12.75">
      <c r="A58" s="417" t="s">
        <v>151</v>
      </c>
      <c r="B58" s="417"/>
      <c r="C58" s="67"/>
      <c r="D58" s="373">
        <v>51014</v>
      </c>
      <c r="E58" s="371">
        <v>23996</v>
      </c>
      <c r="F58" s="372">
        <v>53043</v>
      </c>
      <c r="G58" s="371">
        <v>83121</v>
      </c>
      <c r="H58" s="373">
        <v>110583</v>
      </c>
      <c r="I58" s="371">
        <v>25047</v>
      </c>
      <c r="J58" s="372">
        <v>48182</v>
      </c>
      <c r="K58" s="371">
        <v>80536</v>
      </c>
      <c r="L58" s="373">
        <v>111683</v>
      </c>
      <c r="N58" s="452">
        <f>SUM(N52:N56)</f>
        <v>21340</v>
      </c>
      <c r="O58" s="427">
        <v>27084</v>
      </c>
      <c r="P58" s="37">
        <v>25184</v>
      </c>
      <c r="Q58" s="427">
        <v>34466</v>
      </c>
      <c r="R58" s="428">
        <v>24949</v>
      </c>
      <c r="S58" s="435"/>
    </row>
    <row r="59" spans="1:19" ht="12.75">
      <c r="A59" s="67"/>
      <c r="B59" s="67"/>
      <c r="C59" s="67"/>
      <c r="D59" s="381"/>
      <c r="E59" s="379"/>
      <c r="F59" s="380"/>
      <c r="G59" s="379"/>
      <c r="H59" s="381"/>
      <c r="I59" s="379"/>
      <c r="J59" s="380"/>
      <c r="K59" s="379"/>
      <c r="L59" s="381"/>
      <c r="N59" s="452"/>
      <c r="O59" s="427"/>
      <c r="P59" s="37"/>
      <c r="Q59" s="427"/>
      <c r="R59" s="428"/>
      <c r="S59" s="435"/>
    </row>
    <row r="60" spans="1:19" ht="12.75">
      <c r="A60" s="65"/>
      <c r="B60" s="69" t="s">
        <v>152</v>
      </c>
      <c r="C60" s="69"/>
      <c r="D60" s="394">
        <v>-7687</v>
      </c>
      <c r="E60" s="392">
        <v>-3775</v>
      </c>
      <c r="F60" s="393">
        <v>-6516</v>
      </c>
      <c r="G60" s="392">
        <v>-9704</v>
      </c>
      <c r="H60" s="394">
        <v>-21858</v>
      </c>
      <c r="I60" s="392">
        <v>-3262</v>
      </c>
      <c r="J60" s="393">
        <v>-5730</v>
      </c>
      <c r="K60" s="392">
        <v>-10636</v>
      </c>
      <c r="L60" s="394">
        <v>-23013</v>
      </c>
      <c r="N60" s="453">
        <v>-6032</v>
      </c>
      <c r="O60" s="429">
        <v>-5299</v>
      </c>
      <c r="P60" s="38">
        <v>-4517</v>
      </c>
      <c r="Q60" s="429">
        <v>-7018</v>
      </c>
      <c r="R60" s="430">
        <v>-6179</v>
      </c>
      <c r="S60" s="435"/>
    </row>
    <row r="61" spans="1:19" ht="12.75">
      <c r="A61" s="67"/>
      <c r="B61" s="67"/>
      <c r="C61" s="67"/>
      <c r="D61" s="381"/>
      <c r="E61" s="379"/>
      <c r="F61" s="380"/>
      <c r="G61" s="379"/>
      <c r="H61" s="381"/>
      <c r="I61" s="379"/>
      <c r="J61" s="380"/>
      <c r="K61" s="379"/>
      <c r="L61" s="381"/>
      <c r="N61" s="452"/>
      <c r="O61" s="427"/>
      <c r="P61" s="37"/>
      <c r="Q61" s="427"/>
      <c r="R61" s="428"/>
      <c r="S61" s="435"/>
    </row>
    <row r="62" spans="1:19" ht="12.75">
      <c r="A62" s="418" t="s">
        <v>153</v>
      </c>
      <c r="B62" s="73"/>
      <c r="C62" s="67"/>
      <c r="D62" s="373">
        <v>43327</v>
      </c>
      <c r="E62" s="371">
        <v>20221</v>
      </c>
      <c r="F62" s="372">
        <v>46527</v>
      </c>
      <c r="G62" s="371">
        <v>73417</v>
      </c>
      <c r="H62" s="373">
        <v>88725</v>
      </c>
      <c r="I62" s="371">
        <v>21785</v>
      </c>
      <c r="J62" s="372">
        <v>42452</v>
      </c>
      <c r="K62" s="371">
        <v>69900</v>
      </c>
      <c r="L62" s="373">
        <v>88670</v>
      </c>
      <c r="N62" s="452">
        <f>+N60+N58</f>
        <v>15308</v>
      </c>
      <c r="O62" s="427">
        <v>21785</v>
      </c>
      <c r="P62" s="37">
        <v>20667</v>
      </c>
      <c r="Q62" s="427">
        <v>27448</v>
      </c>
      <c r="R62" s="428">
        <v>18770</v>
      </c>
      <c r="S62" s="435"/>
    </row>
    <row r="63" spans="1:19" s="49" customFormat="1" ht="12.75">
      <c r="A63" s="63"/>
      <c r="B63" s="63"/>
      <c r="C63" s="63"/>
      <c r="D63" s="397"/>
      <c r="E63" s="395"/>
      <c r="F63" s="396"/>
      <c r="G63" s="395"/>
      <c r="H63" s="397"/>
      <c r="I63" s="395"/>
      <c r="J63" s="396"/>
      <c r="K63" s="395"/>
      <c r="L63" s="397"/>
      <c r="N63" s="452"/>
      <c r="O63" s="427"/>
      <c r="P63" s="37"/>
      <c r="Q63" s="427"/>
      <c r="R63" s="428"/>
      <c r="S63" s="435"/>
    </row>
    <row r="64" spans="1:19" ht="12.75">
      <c r="A64" s="67" t="s">
        <v>154</v>
      </c>
      <c r="B64" s="67"/>
      <c r="C64" s="67"/>
      <c r="D64" s="381">
        <v>34641</v>
      </c>
      <c r="E64" s="379">
        <v>17956</v>
      </c>
      <c r="F64" s="380">
        <v>41376</v>
      </c>
      <c r="G64" s="379">
        <v>64981</v>
      </c>
      <c r="H64" s="381">
        <v>78415</v>
      </c>
      <c r="I64" s="379">
        <v>18948</v>
      </c>
      <c r="J64" s="380">
        <v>36926</v>
      </c>
      <c r="K64" s="379">
        <v>60297</v>
      </c>
      <c r="L64" s="381">
        <v>76659</v>
      </c>
      <c r="N64" s="452">
        <v>13434</v>
      </c>
      <c r="O64" s="427">
        <v>18948</v>
      </c>
      <c r="P64" s="37">
        <v>17978</v>
      </c>
      <c r="Q64" s="427">
        <v>23371</v>
      </c>
      <c r="R64" s="428">
        <v>16362</v>
      </c>
      <c r="S64" s="435"/>
    </row>
    <row r="65" spans="1:19" ht="12.75">
      <c r="A65" s="69" t="s">
        <v>155</v>
      </c>
      <c r="B65" s="66"/>
      <c r="C65" s="69"/>
      <c r="D65" s="394">
        <v>8686</v>
      </c>
      <c r="E65" s="392">
        <v>2265</v>
      </c>
      <c r="F65" s="393">
        <v>5151</v>
      </c>
      <c r="G65" s="392">
        <v>8436</v>
      </c>
      <c r="H65" s="394">
        <v>10310</v>
      </c>
      <c r="I65" s="392">
        <v>2837</v>
      </c>
      <c r="J65" s="393">
        <v>5526</v>
      </c>
      <c r="K65" s="392">
        <v>9603</v>
      </c>
      <c r="L65" s="394">
        <v>12011</v>
      </c>
      <c r="N65" s="452">
        <v>1874</v>
      </c>
      <c r="O65" s="427">
        <v>2837</v>
      </c>
      <c r="P65" s="37">
        <v>2689</v>
      </c>
      <c r="Q65" s="427">
        <v>4077</v>
      </c>
      <c r="R65" s="428">
        <v>2408</v>
      </c>
      <c r="S65" s="435"/>
    </row>
    <row r="66" spans="1:19" ht="13.5" thickBot="1">
      <c r="A66" s="71"/>
      <c r="B66" s="71"/>
      <c r="C66" s="71"/>
      <c r="D66" s="400">
        <v>43327</v>
      </c>
      <c r="E66" s="398">
        <v>20221</v>
      </c>
      <c r="F66" s="399">
        <v>46527</v>
      </c>
      <c r="G66" s="398">
        <v>73417</v>
      </c>
      <c r="H66" s="400">
        <v>88725</v>
      </c>
      <c r="I66" s="398">
        <v>21785</v>
      </c>
      <c r="J66" s="399">
        <v>42452</v>
      </c>
      <c r="K66" s="398">
        <v>69900</v>
      </c>
      <c r="L66" s="400">
        <v>88670</v>
      </c>
      <c r="N66" s="455">
        <f>SUM(N64:N65)</f>
        <v>15308</v>
      </c>
      <c r="O66" s="433">
        <v>21785</v>
      </c>
      <c r="P66" s="40">
        <v>20667</v>
      </c>
      <c r="Q66" s="433">
        <v>27448</v>
      </c>
      <c r="R66" s="434">
        <v>18770</v>
      </c>
      <c r="S66" s="435"/>
    </row>
    <row r="67" spans="4:12" ht="13.5" thickTop="1">
      <c r="D67" s="59"/>
      <c r="E67" s="59"/>
      <c r="F67" s="59"/>
      <c r="G67" s="59"/>
      <c r="H67" s="59"/>
      <c r="I67" s="59"/>
      <c r="J67" s="59"/>
      <c r="K67" s="59"/>
      <c r="L67" s="59"/>
    </row>
    <row r="68" ht="12.75">
      <c r="A68" s="47" t="s">
        <v>279</v>
      </c>
    </row>
    <row r="69" ht="12.75">
      <c r="A69" s="47" t="s">
        <v>278</v>
      </c>
    </row>
  </sheetData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7"/>
  <sheetViews>
    <sheetView showGridLines="0" workbookViewId="0" topLeftCell="A2">
      <pane xSplit="3" ySplit="4" topLeftCell="I27" activePane="bottomRight" state="frozen"/>
      <selection pane="topLeft" activeCell="A2" sqref="A2"/>
      <selection pane="topRight" activeCell="D2" sqref="D2"/>
      <selection pane="bottomLeft" activeCell="A5" sqref="A5"/>
      <selection pane="bottomRight" activeCell="P5" sqref="P5"/>
    </sheetView>
  </sheetViews>
  <sheetFormatPr defaultColWidth="8.00390625" defaultRowHeight="12.75"/>
  <cols>
    <col min="1" max="2" width="3.57421875" style="43" customWidth="1"/>
    <col min="3" max="3" width="42.57421875" style="43" customWidth="1"/>
    <col min="4" max="10" width="11.8515625" style="43" customWidth="1"/>
    <col min="11" max="11" width="12.8515625" style="43" bestFit="1" customWidth="1"/>
    <col min="12" max="14" width="11.8515625" style="43" customWidth="1"/>
    <col min="15" max="15" width="12.8515625" style="43" bestFit="1" customWidth="1"/>
    <col min="16" max="16384" width="8.00390625" style="43" customWidth="1"/>
  </cols>
  <sheetData>
    <row r="1" ht="23.25" customHeight="1"/>
    <row r="2" spans="1:15" ht="12.75">
      <c r="A2" s="81" t="s">
        <v>156</v>
      </c>
      <c r="B2" s="82"/>
      <c r="C2" s="82"/>
      <c r="D2" s="83" t="s">
        <v>157</v>
      </c>
      <c r="E2" s="84" t="str">
        <f>+D2</f>
        <v>2004.</v>
      </c>
      <c r="F2" s="84" t="str">
        <f>+E2</f>
        <v>2004.</v>
      </c>
      <c r="G2" s="159" t="s">
        <v>157</v>
      </c>
      <c r="H2" s="84" t="s">
        <v>55</v>
      </c>
      <c r="I2" s="84" t="s">
        <v>55</v>
      </c>
      <c r="J2" s="84" t="s">
        <v>55</v>
      </c>
      <c r="K2" s="159">
        <v>2005</v>
      </c>
      <c r="L2" s="84">
        <v>2006</v>
      </c>
      <c r="M2" s="84">
        <v>2006</v>
      </c>
      <c r="N2" s="84">
        <v>2006</v>
      </c>
      <c r="O2" s="159">
        <v>2006</v>
      </c>
    </row>
    <row r="3" spans="1:15" ht="12.75">
      <c r="A3" s="85" t="s">
        <v>163</v>
      </c>
      <c r="B3" s="86"/>
      <c r="C3" s="86"/>
      <c r="D3" s="87" t="s">
        <v>86</v>
      </c>
      <c r="E3" s="88" t="s">
        <v>159</v>
      </c>
      <c r="F3" s="88" t="s">
        <v>160</v>
      </c>
      <c r="G3" s="160" t="s">
        <v>161</v>
      </c>
      <c r="H3" s="88" t="s">
        <v>86</v>
      </c>
      <c r="I3" s="88" t="str">
        <f>+E3</f>
        <v>jún.30.</v>
      </c>
      <c r="J3" s="88" t="s">
        <v>160</v>
      </c>
      <c r="K3" s="160" t="s">
        <v>161</v>
      </c>
      <c r="L3" s="88" t="s">
        <v>86</v>
      </c>
      <c r="M3" s="88" t="str">
        <f>+I3</f>
        <v>jún.30.</v>
      </c>
      <c r="N3" s="88" t="s">
        <v>160</v>
      </c>
      <c r="O3" s="160" t="s">
        <v>161</v>
      </c>
    </row>
    <row r="4" spans="1:15" ht="12.75">
      <c r="A4" s="85"/>
      <c r="B4" s="86"/>
      <c r="C4" s="86"/>
      <c r="D4" s="87"/>
      <c r="E4" s="88"/>
      <c r="F4" s="88"/>
      <c r="G4" s="160"/>
      <c r="H4" s="88"/>
      <c r="I4" s="88"/>
      <c r="J4" s="88"/>
      <c r="K4" s="412" t="s">
        <v>268</v>
      </c>
      <c r="L4" s="88"/>
      <c r="M4" s="88"/>
      <c r="N4" s="88"/>
      <c r="O4" s="412" t="s">
        <v>268</v>
      </c>
    </row>
    <row r="5" spans="1:15" ht="12.75">
      <c r="A5" s="89" t="s">
        <v>162</v>
      </c>
      <c r="B5" s="86"/>
      <c r="C5" s="86"/>
      <c r="D5" s="90" t="s">
        <v>57</v>
      </c>
      <c r="E5" s="91" t="str">
        <f>+D5</f>
        <v>(nem auditált)</v>
      </c>
      <c r="F5" s="91" t="str">
        <f>+E5</f>
        <v>(nem auditált)</v>
      </c>
      <c r="G5" s="161" t="s">
        <v>57</v>
      </c>
      <c r="H5" s="91" t="s">
        <v>57</v>
      </c>
      <c r="I5" s="91" t="s">
        <v>57</v>
      </c>
      <c r="J5" s="91" t="s">
        <v>57</v>
      </c>
      <c r="K5" s="161" t="s">
        <v>57</v>
      </c>
      <c r="L5" s="91" t="s">
        <v>57</v>
      </c>
      <c r="M5" s="91" t="s">
        <v>57</v>
      </c>
      <c r="N5" s="91" t="s">
        <v>57</v>
      </c>
      <c r="O5" s="161" t="s">
        <v>57</v>
      </c>
    </row>
    <row r="6" spans="1:15" ht="4.5" customHeight="1">
      <c r="A6" s="117"/>
      <c r="B6" s="118"/>
      <c r="C6" s="119"/>
      <c r="D6" s="92"/>
      <c r="E6" s="129"/>
      <c r="F6" s="93"/>
      <c r="G6" s="140"/>
      <c r="H6" s="92"/>
      <c r="I6" s="129"/>
      <c r="J6" s="93"/>
      <c r="K6" s="140"/>
      <c r="L6" s="92"/>
      <c r="M6" s="129"/>
      <c r="N6" s="93"/>
      <c r="O6" s="140"/>
    </row>
    <row r="7" spans="1:15" ht="12.75">
      <c r="A7" s="120" t="s">
        <v>87</v>
      </c>
      <c r="B7" s="121"/>
      <c r="C7" s="121"/>
      <c r="D7" s="94"/>
      <c r="E7" s="130"/>
      <c r="F7" s="95"/>
      <c r="G7" s="141"/>
      <c r="H7" s="94"/>
      <c r="I7" s="130"/>
      <c r="J7" s="95"/>
      <c r="K7" s="141"/>
      <c r="L7" s="94"/>
      <c r="M7" s="130"/>
      <c r="N7" s="95"/>
      <c r="O7" s="141"/>
    </row>
    <row r="8" spans="1:15" ht="4.5" customHeight="1">
      <c r="A8" s="120"/>
      <c r="B8" s="121"/>
      <c r="C8" s="121"/>
      <c r="D8" s="96"/>
      <c r="E8" s="131"/>
      <c r="F8" s="97"/>
      <c r="G8" s="142"/>
      <c r="H8" s="96"/>
      <c r="I8" s="131"/>
      <c r="J8" s="97"/>
      <c r="K8" s="142"/>
      <c r="L8" s="96"/>
      <c r="M8" s="131"/>
      <c r="N8" s="97"/>
      <c r="O8" s="142"/>
    </row>
    <row r="9" spans="1:15" ht="12.75">
      <c r="A9" s="120"/>
      <c r="B9" s="121" t="s">
        <v>88</v>
      </c>
      <c r="C9" s="121"/>
      <c r="D9" s="96"/>
      <c r="E9" s="131"/>
      <c r="F9" s="97"/>
      <c r="G9" s="142"/>
      <c r="H9" s="96"/>
      <c r="I9" s="131"/>
      <c r="J9" s="97"/>
      <c r="K9" s="142"/>
      <c r="L9" s="96"/>
      <c r="M9" s="131"/>
      <c r="N9" s="97"/>
      <c r="O9" s="142"/>
    </row>
    <row r="10" spans="1:15" ht="4.5" customHeight="1">
      <c r="A10" s="120"/>
      <c r="B10" s="121"/>
      <c r="C10" s="121"/>
      <c r="D10" s="98"/>
      <c r="E10" s="121"/>
      <c r="F10" s="99"/>
      <c r="G10" s="143"/>
      <c r="H10" s="98"/>
      <c r="I10" s="121"/>
      <c r="J10" s="99"/>
      <c r="K10" s="143"/>
      <c r="L10" s="98"/>
      <c r="M10" s="121"/>
      <c r="N10" s="99"/>
      <c r="O10" s="143"/>
    </row>
    <row r="11" spans="1:15" ht="12.75">
      <c r="A11" s="122"/>
      <c r="B11" s="123"/>
      <c r="C11" s="123" t="s">
        <v>89</v>
      </c>
      <c r="D11" s="100">
        <v>26208</v>
      </c>
      <c r="E11" s="132">
        <v>34700</v>
      </c>
      <c r="F11" s="101">
        <v>33356</v>
      </c>
      <c r="G11" s="144">
        <v>36879</v>
      </c>
      <c r="H11" s="100">
        <v>46493</v>
      </c>
      <c r="I11" s="132">
        <v>55890</v>
      </c>
      <c r="J11" s="101">
        <v>38546</v>
      </c>
      <c r="K11" s="144">
        <v>46060</v>
      </c>
      <c r="L11" s="100">
        <v>56517</v>
      </c>
      <c r="M11" s="132">
        <v>54842</v>
      </c>
      <c r="N11" s="101">
        <v>70487</v>
      </c>
      <c r="O11" s="144">
        <v>79128</v>
      </c>
    </row>
    <row r="12" spans="1:15" ht="12.75">
      <c r="A12" s="122"/>
      <c r="B12" s="123"/>
      <c r="C12" s="123" t="s">
        <v>164</v>
      </c>
      <c r="D12" s="100">
        <v>450</v>
      </c>
      <c r="E12" s="132">
        <v>407</v>
      </c>
      <c r="F12" s="101">
        <v>2417</v>
      </c>
      <c r="G12" s="144">
        <v>576</v>
      </c>
      <c r="H12" s="100">
        <v>1168</v>
      </c>
      <c r="I12" s="132">
        <v>227</v>
      </c>
      <c r="J12" s="101">
        <v>801</v>
      </c>
      <c r="K12" s="144">
        <v>1817</v>
      </c>
      <c r="L12" s="100">
        <v>1850</v>
      </c>
      <c r="M12" s="132">
        <v>2068</v>
      </c>
      <c r="N12" s="101">
        <v>4015</v>
      </c>
      <c r="O12" s="144">
        <v>2692</v>
      </c>
    </row>
    <row r="13" spans="1:15" ht="12.75">
      <c r="A13" s="122"/>
      <c r="B13" s="123"/>
      <c r="C13" s="123" t="s">
        <v>90</v>
      </c>
      <c r="D13" s="100">
        <v>96550</v>
      </c>
      <c r="E13" s="132">
        <v>103117</v>
      </c>
      <c r="F13" s="101">
        <v>98643</v>
      </c>
      <c r="G13" s="144">
        <v>83440</v>
      </c>
      <c r="H13" s="100">
        <v>91203</v>
      </c>
      <c r="I13" s="132">
        <v>98342</v>
      </c>
      <c r="J13" s="101">
        <v>103601</v>
      </c>
      <c r="K13" s="144">
        <v>95956</v>
      </c>
      <c r="L13" s="100">
        <v>90638</v>
      </c>
      <c r="M13" s="132">
        <v>100275</v>
      </c>
      <c r="N13" s="101">
        <v>102881</v>
      </c>
      <c r="O13" s="144">
        <v>104016</v>
      </c>
    </row>
    <row r="14" spans="1:15" ht="12.75">
      <c r="A14" s="122"/>
      <c r="B14" s="123"/>
      <c r="C14" s="123" t="s">
        <v>91</v>
      </c>
      <c r="D14" s="100"/>
      <c r="E14" s="132"/>
      <c r="F14" s="101"/>
      <c r="G14" s="144">
        <v>3549</v>
      </c>
      <c r="H14" s="100">
        <v>4107</v>
      </c>
      <c r="I14" s="132">
        <v>2268</v>
      </c>
      <c r="J14" s="101"/>
      <c r="K14" s="144">
        <v>1679</v>
      </c>
      <c r="L14" s="100">
        <v>1122</v>
      </c>
      <c r="M14" s="132">
        <v>2916</v>
      </c>
      <c r="N14" s="101">
        <v>4515</v>
      </c>
      <c r="O14" s="144">
        <v>6735</v>
      </c>
    </row>
    <row r="15" spans="1:15" ht="12.75">
      <c r="A15" s="122"/>
      <c r="B15" s="123"/>
      <c r="C15" s="123" t="s">
        <v>92</v>
      </c>
      <c r="D15" s="100">
        <v>9003</v>
      </c>
      <c r="E15" s="132">
        <v>10585</v>
      </c>
      <c r="F15" s="101">
        <v>10171</v>
      </c>
      <c r="G15" s="144">
        <v>7669</v>
      </c>
      <c r="H15" s="100">
        <v>8213</v>
      </c>
      <c r="I15" s="132">
        <v>9336</v>
      </c>
      <c r="J15" s="101">
        <v>9811</v>
      </c>
      <c r="K15" s="144">
        <v>8414</v>
      </c>
      <c r="L15" s="100">
        <v>10342</v>
      </c>
      <c r="M15" s="132">
        <v>11440</v>
      </c>
      <c r="N15" s="101">
        <v>11113</v>
      </c>
      <c r="O15" s="144">
        <v>10460</v>
      </c>
    </row>
    <row r="16" spans="1:15" ht="12.75">
      <c r="A16" s="122"/>
      <c r="B16" s="123"/>
      <c r="C16" s="123" t="s">
        <v>93</v>
      </c>
      <c r="D16" s="100">
        <v>3051</v>
      </c>
      <c r="E16" s="132">
        <v>3489</v>
      </c>
      <c r="F16" s="101">
        <v>3200</v>
      </c>
      <c r="G16" s="144">
        <v>3063</v>
      </c>
      <c r="H16" s="100">
        <v>3052</v>
      </c>
      <c r="I16" s="132">
        <v>2945</v>
      </c>
      <c r="J16" s="101">
        <v>2829</v>
      </c>
      <c r="K16" s="144">
        <v>2302</v>
      </c>
      <c r="L16" s="100">
        <v>2056</v>
      </c>
      <c r="M16" s="132">
        <v>3984</v>
      </c>
      <c r="N16" s="101">
        <v>3379</v>
      </c>
      <c r="O16" s="144">
        <v>6825</v>
      </c>
    </row>
    <row r="17" spans="1:15" ht="4.5" customHeight="1">
      <c r="A17" s="120"/>
      <c r="B17" s="121"/>
      <c r="C17" s="124"/>
      <c r="D17" s="102"/>
      <c r="E17" s="133"/>
      <c r="F17" s="103"/>
      <c r="G17" s="145"/>
      <c r="H17" s="102"/>
      <c r="I17" s="133"/>
      <c r="J17" s="103"/>
      <c r="K17" s="145"/>
      <c r="L17" s="102"/>
      <c r="M17" s="133"/>
      <c r="N17" s="103"/>
      <c r="O17" s="145"/>
    </row>
    <row r="18" spans="1:15" ht="12.75">
      <c r="A18" s="120"/>
      <c r="B18" s="121" t="s">
        <v>94</v>
      </c>
      <c r="C18" s="121"/>
      <c r="D18" s="104">
        <f>SUM(D11:D17)</f>
        <v>135262</v>
      </c>
      <c r="E18" s="134">
        <v>152298</v>
      </c>
      <c r="F18" s="105">
        <f>SUM(F11:F16)</f>
        <v>147787</v>
      </c>
      <c r="G18" s="146">
        <v>135176</v>
      </c>
      <c r="H18" s="104">
        <v>154236</v>
      </c>
      <c r="I18" s="134">
        <v>169008</v>
      </c>
      <c r="J18" s="105">
        <f>SUM(J11:J16)</f>
        <v>155588</v>
      </c>
      <c r="K18" s="146">
        <v>156228</v>
      </c>
      <c r="L18" s="105">
        <v>162525</v>
      </c>
      <c r="M18" s="134">
        <v>175525</v>
      </c>
      <c r="N18" s="105">
        <v>196390</v>
      </c>
      <c r="O18" s="146">
        <v>209856</v>
      </c>
    </row>
    <row r="19" spans="1:15" ht="4.5" customHeight="1">
      <c r="A19" s="120"/>
      <c r="B19" s="121"/>
      <c r="C19" s="121"/>
      <c r="D19" s="104"/>
      <c r="E19" s="134"/>
      <c r="F19" s="105"/>
      <c r="G19" s="146"/>
      <c r="H19" s="104"/>
      <c r="I19" s="134"/>
      <c r="J19" s="105"/>
      <c r="K19" s="146"/>
      <c r="L19" s="104"/>
      <c r="M19" s="134"/>
      <c r="N19" s="105"/>
      <c r="O19" s="146"/>
    </row>
    <row r="20" spans="1:15" ht="12.75">
      <c r="A20" s="120"/>
      <c r="B20" s="121" t="s">
        <v>95</v>
      </c>
      <c r="C20" s="121"/>
      <c r="D20" s="104"/>
      <c r="E20" s="134"/>
      <c r="F20" s="105"/>
      <c r="G20" s="146"/>
      <c r="H20" s="104"/>
      <c r="I20" s="134"/>
      <c r="J20" s="105"/>
      <c r="K20" s="146"/>
      <c r="L20" s="104"/>
      <c r="M20" s="134"/>
      <c r="N20" s="105"/>
      <c r="O20" s="146"/>
    </row>
    <row r="21" spans="1:15" ht="4.5" customHeight="1">
      <c r="A21" s="120"/>
      <c r="B21" s="121"/>
      <c r="C21" s="121"/>
      <c r="D21" s="104"/>
      <c r="E21" s="134"/>
      <c r="F21" s="105"/>
      <c r="G21" s="146"/>
      <c r="H21" s="104"/>
      <c r="I21" s="134"/>
      <c r="J21" s="105"/>
      <c r="K21" s="146"/>
      <c r="L21" s="104"/>
      <c r="M21" s="134"/>
      <c r="N21" s="105"/>
      <c r="O21" s="146"/>
    </row>
    <row r="22" spans="1:15" ht="12.75">
      <c r="A22" s="122"/>
      <c r="B22" s="123"/>
      <c r="C22" s="123" t="s">
        <v>165</v>
      </c>
      <c r="D22" s="100">
        <v>604056</v>
      </c>
      <c r="E22" s="132">
        <v>595669</v>
      </c>
      <c r="F22" s="101">
        <v>582311</v>
      </c>
      <c r="G22" s="144">
        <v>571090</v>
      </c>
      <c r="H22" s="100">
        <v>588315</v>
      </c>
      <c r="I22" s="132">
        <v>582535</v>
      </c>
      <c r="J22" s="101">
        <v>574308</v>
      </c>
      <c r="K22" s="144">
        <v>580736</v>
      </c>
      <c r="L22" s="100">
        <v>579042</v>
      </c>
      <c r="M22" s="132">
        <v>577588</v>
      </c>
      <c r="N22" s="101">
        <v>561093</v>
      </c>
      <c r="O22" s="144">
        <v>550900</v>
      </c>
    </row>
    <row r="23" spans="1:15" ht="12.75">
      <c r="A23" s="122"/>
      <c r="B23" s="123"/>
      <c r="C23" s="123" t="s">
        <v>166</v>
      </c>
      <c r="D23" s="100">
        <v>281347</v>
      </c>
      <c r="E23" s="132">
        <v>278086</v>
      </c>
      <c r="F23" s="101">
        <v>277316</v>
      </c>
      <c r="G23" s="144">
        <v>298351</v>
      </c>
      <c r="H23" s="100">
        <v>309290</v>
      </c>
      <c r="I23" s="132">
        <v>309811</v>
      </c>
      <c r="J23" s="101">
        <v>311942</v>
      </c>
      <c r="K23" s="144">
        <v>319797</v>
      </c>
      <c r="L23" s="100">
        <v>320889</v>
      </c>
      <c r="M23" s="132">
        <v>327896</v>
      </c>
      <c r="N23" s="101">
        <v>333460</v>
      </c>
      <c r="O23" s="144">
        <v>331740</v>
      </c>
    </row>
    <row r="24" spans="1:15" ht="12.75">
      <c r="A24" s="122"/>
      <c r="B24" s="123"/>
      <c r="C24" s="123" t="s">
        <v>96</v>
      </c>
      <c r="D24" s="100">
        <v>5791</v>
      </c>
      <c r="E24" s="132">
        <v>5584</v>
      </c>
      <c r="F24" s="101">
        <v>7307</v>
      </c>
      <c r="G24" s="144">
        <v>5750</v>
      </c>
      <c r="H24" s="100">
        <v>4090</v>
      </c>
      <c r="I24" s="132">
        <v>4083</v>
      </c>
      <c r="J24" s="101">
        <v>3931</v>
      </c>
      <c r="K24" s="144">
        <v>5020</v>
      </c>
      <c r="L24" s="100">
        <v>4841</v>
      </c>
      <c r="M24" s="132">
        <v>5306</v>
      </c>
      <c r="N24" s="101">
        <v>5184</v>
      </c>
      <c r="O24" s="144">
        <v>5771</v>
      </c>
    </row>
    <row r="25" spans="1:15" ht="12.75">
      <c r="A25" s="122"/>
      <c r="B25" s="123"/>
      <c r="C25" s="123" t="s">
        <v>167</v>
      </c>
      <c r="D25" s="106">
        <v>5108</v>
      </c>
      <c r="E25" s="132">
        <v>4143</v>
      </c>
      <c r="F25" s="101">
        <v>4542</v>
      </c>
      <c r="G25" s="144">
        <v>12527</v>
      </c>
      <c r="H25" s="106">
        <v>12247</v>
      </c>
      <c r="I25" s="132">
        <v>13585</v>
      </c>
      <c r="J25" s="101">
        <v>15546</v>
      </c>
      <c r="K25" s="144">
        <v>14966</v>
      </c>
      <c r="L25" s="100">
        <v>15112</v>
      </c>
      <c r="M25" s="132">
        <v>14602</v>
      </c>
      <c r="N25" s="101">
        <v>10493</v>
      </c>
      <c r="O25" s="144">
        <v>10503</v>
      </c>
    </row>
    <row r="26" spans="1:15" ht="12.75">
      <c r="A26" s="122"/>
      <c r="B26" s="123"/>
      <c r="C26" s="125" t="s">
        <v>97</v>
      </c>
      <c r="D26" s="107">
        <v>6554</v>
      </c>
      <c r="E26" s="135">
        <v>7600</v>
      </c>
      <c r="F26" s="108">
        <v>6473</v>
      </c>
      <c r="G26" s="147">
        <v>6664</v>
      </c>
      <c r="H26" s="107">
        <v>8396</v>
      </c>
      <c r="I26" s="135">
        <v>7731</v>
      </c>
      <c r="J26" s="108">
        <v>7737</v>
      </c>
      <c r="K26" s="147">
        <v>6201</v>
      </c>
      <c r="L26" s="107">
        <v>5868</v>
      </c>
      <c r="M26" s="135">
        <v>5826</v>
      </c>
      <c r="N26" s="108">
        <v>14547</v>
      </c>
      <c r="O26" s="147">
        <v>23753</v>
      </c>
    </row>
    <row r="27" spans="1:15" ht="4.5" customHeight="1">
      <c r="A27" s="120"/>
      <c r="B27" s="121"/>
      <c r="C27" s="121"/>
      <c r="D27" s="104"/>
      <c r="E27" s="134"/>
      <c r="F27" s="105"/>
      <c r="G27" s="146"/>
      <c r="H27" s="104"/>
      <c r="I27" s="134"/>
      <c r="J27" s="105"/>
      <c r="K27" s="146"/>
      <c r="L27" s="104"/>
      <c r="M27" s="134"/>
      <c r="N27" s="105"/>
      <c r="O27" s="146"/>
    </row>
    <row r="28" spans="1:15" ht="12.75">
      <c r="A28" s="120"/>
      <c r="B28" s="121" t="s">
        <v>98</v>
      </c>
      <c r="C28" s="121"/>
      <c r="D28" s="109">
        <f>SUM(D22:D26)</f>
        <v>902856</v>
      </c>
      <c r="E28" s="136">
        <v>891082</v>
      </c>
      <c r="F28" s="110">
        <f>SUM(F22:F26)</f>
        <v>877949</v>
      </c>
      <c r="G28" s="148">
        <v>894382</v>
      </c>
      <c r="H28" s="109">
        <v>922338</v>
      </c>
      <c r="I28" s="136">
        <v>917745</v>
      </c>
      <c r="J28" s="110">
        <f>SUM(J22:J26)</f>
        <v>913464</v>
      </c>
      <c r="K28" s="148">
        <v>926720</v>
      </c>
      <c r="L28" s="110">
        <v>925752</v>
      </c>
      <c r="M28" s="136">
        <v>931218</v>
      </c>
      <c r="N28" s="110">
        <v>924777</v>
      </c>
      <c r="O28" s="148">
        <v>922667</v>
      </c>
    </row>
    <row r="29" spans="1:15" ht="4.5" customHeight="1">
      <c r="A29" s="120"/>
      <c r="B29" s="121"/>
      <c r="C29" s="121"/>
      <c r="D29" s="104"/>
      <c r="E29" s="134"/>
      <c r="F29" s="105"/>
      <c r="G29" s="146"/>
      <c r="H29" s="104"/>
      <c r="I29" s="134"/>
      <c r="J29" s="105"/>
      <c r="K29" s="146"/>
      <c r="L29" s="104"/>
      <c r="M29" s="134"/>
      <c r="N29" s="105"/>
      <c r="O29" s="146"/>
    </row>
    <row r="30" spans="1:15" ht="13.5" thickBot="1">
      <c r="A30" s="126" t="s">
        <v>99</v>
      </c>
      <c r="B30" s="127"/>
      <c r="C30" s="127"/>
      <c r="D30" s="111">
        <f>D28+D18</f>
        <v>1038118</v>
      </c>
      <c r="E30" s="137">
        <v>1043380</v>
      </c>
      <c r="F30" s="112">
        <f>F28+F18</f>
        <v>1025736</v>
      </c>
      <c r="G30" s="149">
        <v>1029558</v>
      </c>
      <c r="H30" s="111">
        <v>1076574</v>
      </c>
      <c r="I30" s="137">
        <v>1086753</v>
      </c>
      <c r="J30" s="112">
        <f>+J28+J18</f>
        <v>1069052</v>
      </c>
      <c r="K30" s="149">
        <v>1082948</v>
      </c>
      <c r="L30" s="112">
        <v>1088277</v>
      </c>
      <c r="M30" s="137">
        <v>1106743</v>
      </c>
      <c r="N30" s="112">
        <v>1121167</v>
      </c>
      <c r="O30" s="149">
        <v>1132523</v>
      </c>
    </row>
    <row r="31" spans="1:15" ht="4.5" customHeight="1" thickTop="1">
      <c r="A31" s="120"/>
      <c r="B31" s="121"/>
      <c r="C31" s="121"/>
      <c r="D31" s="104"/>
      <c r="E31" s="134"/>
      <c r="F31" s="105"/>
      <c r="G31" s="146"/>
      <c r="H31" s="104"/>
      <c r="I31" s="134"/>
      <c r="J31" s="105"/>
      <c r="K31" s="146"/>
      <c r="L31" s="104"/>
      <c r="M31" s="134"/>
      <c r="N31" s="105"/>
      <c r="O31" s="146"/>
    </row>
    <row r="32" spans="1:15" ht="12.75">
      <c r="A32" s="120" t="s">
        <v>100</v>
      </c>
      <c r="B32" s="121"/>
      <c r="C32" s="121"/>
      <c r="D32" s="104"/>
      <c r="E32" s="134"/>
      <c r="F32" s="105"/>
      <c r="G32" s="146"/>
      <c r="H32" s="104"/>
      <c r="I32" s="134"/>
      <c r="J32" s="105"/>
      <c r="K32" s="146"/>
      <c r="L32" s="104"/>
      <c r="M32" s="134"/>
      <c r="N32" s="105"/>
      <c r="O32" s="146"/>
    </row>
    <row r="33" spans="1:15" ht="4.5" customHeight="1">
      <c r="A33" s="120"/>
      <c r="B33" s="121"/>
      <c r="C33" s="121"/>
      <c r="D33" s="104"/>
      <c r="E33" s="134"/>
      <c r="F33" s="105"/>
      <c r="G33" s="146"/>
      <c r="H33" s="104"/>
      <c r="I33" s="134"/>
      <c r="J33" s="105"/>
      <c r="K33" s="146"/>
      <c r="L33" s="104"/>
      <c r="M33" s="134"/>
      <c r="N33" s="105"/>
      <c r="O33" s="146"/>
    </row>
    <row r="34" spans="1:15" ht="12.75">
      <c r="A34" s="120"/>
      <c r="B34" s="121" t="s">
        <v>101</v>
      </c>
      <c r="C34" s="121"/>
      <c r="D34" s="104"/>
      <c r="E34" s="134"/>
      <c r="F34" s="105"/>
      <c r="G34" s="146"/>
      <c r="H34" s="104"/>
      <c r="I34" s="134"/>
      <c r="J34" s="105"/>
      <c r="K34" s="146"/>
      <c r="L34" s="104"/>
      <c r="M34" s="134"/>
      <c r="N34" s="105"/>
      <c r="O34" s="146"/>
    </row>
    <row r="35" spans="1:15" ht="4.5" customHeight="1">
      <c r="A35" s="120"/>
      <c r="B35" s="121"/>
      <c r="C35" s="121"/>
      <c r="D35" s="104"/>
      <c r="E35" s="134"/>
      <c r="F35" s="105"/>
      <c r="G35" s="146"/>
      <c r="H35" s="104"/>
      <c r="I35" s="134"/>
      <c r="J35" s="105"/>
      <c r="K35" s="146"/>
      <c r="L35" s="104"/>
      <c r="M35" s="134"/>
      <c r="N35" s="105"/>
      <c r="O35" s="146"/>
    </row>
    <row r="36" spans="1:15" ht="12.75">
      <c r="A36" s="122"/>
      <c r="B36" s="123"/>
      <c r="C36" s="123" t="s">
        <v>168</v>
      </c>
      <c r="D36" s="106">
        <v>56696</v>
      </c>
      <c r="E36" s="132">
        <v>42078</v>
      </c>
      <c r="F36" s="101">
        <v>35538</v>
      </c>
      <c r="G36" s="144">
        <v>34538</v>
      </c>
      <c r="H36" s="106">
        <v>40671</v>
      </c>
      <c r="I36" s="132">
        <v>54264</v>
      </c>
      <c r="J36" s="101">
        <v>54102</v>
      </c>
      <c r="K36" s="144">
        <v>43602</v>
      </c>
      <c r="L36" s="106">
        <v>56480</v>
      </c>
      <c r="M36" s="132">
        <v>45080</v>
      </c>
      <c r="N36" s="101">
        <v>34054</v>
      </c>
      <c r="O36" s="144">
        <v>29605</v>
      </c>
    </row>
    <row r="37" spans="1:15" ht="12.75">
      <c r="A37" s="122"/>
      <c r="B37" s="123"/>
      <c r="C37" s="123" t="s">
        <v>102</v>
      </c>
      <c r="D37" s="106">
        <v>126644</v>
      </c>
      <c r="E37" s="132">
        <v>116644</v>
      </c>
      <c r="F37" s="101">
        <v>60000</v>
      </c>
      <c r="G37" s="144">
        <v>60000</v>
      </c>
      <c r="H37" s="106">
        <v>123675</v>
      </c>
      <c r="I37" s="132">
        <v>92278</v>
      </c>
      <c r="J37" s="101">
        <v>75935</v>
      </c>
      <c r="K37" s="144">
        <v>74648</v>
      </c>
      <c r="L37" s="106">
        <v>20000</v>
      </c>
      <c r="M37" s="132">
        <v>54000</v>
      </c>
      <c r="N37" s="101">
        <v>54000</v>
      </c>
      <c r="O37" s="144">
        <v>74000</v>
      </c>
    </row>
    <row r="38" spans="1:15" ht="12.75">
      <c r="A38" s="122"/>
      <c r="B38" s="123"/>
      <c r="C38" s="123" t="s">
        <v>103</v>
      </c>
      <c r="D38" s="100">
        <v>87230</v>
      </c>
      <c r="E38" s="132">
        <v>107479</v>
      </c>
      <c r="F38" s="101">
        <v>99632</v>
      </c>
      <c r="G38" s="144">
        <v>109921</v>
      </c>
      <c r="H38" s="100">
        <v>100736</v>
      </c>
      <c r="I38" s="132">
        <v>123387</v>
      </c>
      <c r="J38" s="101">
        <v>113706</v>
      </c>
      <c r="K38" s="144">
        <v>119464</v>
      </c>
      <c r="L38" s="106">
        <v>101021</v>
      </c>
      <c r="M38" s="132">
        <v>109786</v>
      </c>
      <c r="N38" s="101">
        <v>112876</v>
      </c>
      <c r="O38" s="144">
        <v>200589</v>
      </c>
    </row>
    <row r="39" spans="1:15" ht="12.75">
      <c r="A39" s="122"/>
      <c r="B39" s="123"/>
      <c r="C39" s="123" t="s">
        <v>104</v>
      </c>
      <c r="D39" s="100"/>
      <c r="E39" s="132"/>
      <c r="F39" s="101"/>
      <c r="G39" s="144">
        <v>52</v>
      </c>
      <c r="H39" s="100">
        <v>330</v>
      </c>
      <c r="I39" s="132">
        <v>358</v>
      </c>
      <c r="J39" s="101"/>
      <c r="K39" s="144">
        <v>1472</v>
      </c>
      <c r="L39" s="106">
        <v>2061</v>
      </c>
      <c r="M39" s="132">
        <v>622</v>
      </c>
      <c r="N39" s="101">
        <v>1466</v>
      </c>
      <c r="O39" s="144">
        <v>1736</v>
      </c>
    </row>
    <row r="40" spans="1:15" ht="12.75">
      <c r="A40" s="122"/>
      <c r="B40" s="123"/>
      <c r="C40" s="123" t="s">
        <v>105</v>
      </c>
      <c r="D40" s="100">
        <v>1841</v>
      </c>
      <c r="E40" s="132">
        <v>1805</v>
      </c>
      <c r="F40" s="101">
        <v>1683</v>
      </c>
      <c r="G40" s="144">
        <v>1502</v>
      </c>
      <c r="H40" s="100">
        <v>1474</v>
      </c>
      <c r="I40" s="132">
        <v>1471</v>
      </c>
      <c r="J40" s="101">
        <v>914</v>
      </c>
      <c r="K40" s="144">
        <v>918</v>
      </c>
      <c r="L40" s="106">
        <v>864</v>
      </c>
      <c r="M40" s="132">
        <v>564</v>
      </c>
      <c r="N40" s="101">
        <v>412</v>
      </c>
      <c r="O40" s="144">
        <v>234</v>
      </c>
    </row>
    <row r="41" spans="1:15" ht="12.75">
      <c r="A41" s="122"/>
      <c r="B41" s="123"/>
      <c r="C41" s="123" t="s">
        <v>169</v>
      </c>
      <c r="D41" s="100">
        <v>6331</v>
      </c>
      <c r="E41" s="132">
        <v>5292</v>
      </c>
      <c r="F41" s="101">
        <v>8070</v>
      </c>
      <c r="G41" s="144">
        <v>15537</v>
      </c>
      <c r="H41" s="100">
        <v>11045</v>
      </c>
      <c r="I41" s="132">
        <v>10044</v>
      </c>
      <c r="J41" s="101">
        <v>6806</v>
      </c>
      <c r="K41" s="144">
        <v>6817</v>
      </c>
      <c r="L41" s="106">
        <v>4718</v>
      </c>
      <c r="M41" s="132">
        <v>5357</v>
      </c>
      <c r="N41" s="101">
        <v>5322</v>
      </c>
      <c r="O41" s="144">
        <v>8414</v>
      </c>
    </row>
    <row r="42" spans="1:15" ht="12.75">
      <c r="A42" s="122"/>
      <c r="B42" s="123"/>
      <c r="C42" s="123" t="s">
        <v>106</v>
      </c>
      <c r="D42" s="100"/>
      <c r="E42" s="132">
        <v>11</v>
      </c>
      <c r="F42" s="101">
        <v>37</v>
      </c>
      <c r="G42" s="144"/>
      <c r="H42" s="100"/>
      <c r="I42" s="132">
        <v>0</v>
      </c>
      <c r="J42" s="101">
        <v>0</v>
      </c>
      <c r="K42" s="144"/>
      <c r="L42" s="106">
        <v>87</v>
      </c>
      <c r="M42" s="132">
        <v>892</v>
      </c>
      <c r="N42" s="101">
        <v>0</v>
      </c>
      <c r="O42" s="144"/>
    </row>
    <row r="43" spans="1:15" ht="4.5" customHeight="1">
      <c r="A43" s="120"/>
      <c r="B43" s="121"/>
      <c r="C43" s="124"/>
      <c r="D43" s="102"/>
      <c r="E43" s="133"/>
      <c r="F43" s="103"/>
      <c r="G43" s="145"/>
      <c r="H43" s="102"/>
      <c r="I43" s="133"/>
      <c r="J43" s="103"/>
      <c r="K43" s="145"/>
      <c r="L43" s="102"/>
      <c r="M43" s="133"/>
      <c r="N43" s="103"/>
      <c r="O43" s="145"/>
    </row>
    <row r="44" spans="1:15" ht="12.75">
      <c r="A44" s="120"/>
      <c r="B44" s="121" t="s">
        <v>107</v>
      </c>
      <c r="C44" s="121"/>
      <c r="D44" s="104">
        <f>SUM(D36:D43)</f>
        <v>278742</v>
      </c>
      <c r="E44" s="134">
        <f>SUM(E36:E43)</f>
        <v>273309</v>
      </c>
      <c r="F44" s="105">
        <f>SUM(F36:F42)</f>
        <v>204960</v>
      </c>
      <c r="G44" s="146">
        <v>221550</v>
      </c>
      <c r="H44" s="104">
        <v>277931</v>
      </c>
      <c r="I44" s="134">
        <f>SUM(I36:I43)</f>
        <v>281802</v>
      </c>
      <c r="J44" s="105">
        <f>SUM(J36:J42)</f>
        <v>251463</v>
      </c>
      <c r="K44" s="146">
        <v>246921</v>
      </c>
      <c r="L44" s="105">
        <v>185231</v>
      </c>
      <c r="M44" s="134">
        <v>216301</v>
      </c>
      <c r="N44" s="105">
        <v>208130</v>
      </c>
      <c r="O44" s="146">
        <v>314578</v>
      </c>
    </row>
    <row r="45" spans="1:15" ht="4.5" customHeight="1">
      <c r="A45" s="120"/>
      <c r="B45" s="121"/>
      <c r="C45" s="121"/>
      <c r="D45" s="104"/>
      <c r="E45" s="134"/>
      <c r="F45" s="105"/>
      <c r="G45" s="146"/>
      <c r="H45" s="104"/>
      <c r="I45" s="134"/>
      <c r="J45" s="105"/>
      <c r="K45" s="146"/>
      <c r="L45" s="104"/>
      <c r="M45" s="134"/>
      <c r="N45" s="105"/>
      <c r="O45" s="146"/>
    </row>
    <row r="46" spans="1:15" ht="12.75">
      <c r="A46" s="120"/>
      <c r="B46" s="121" t="s">
        <v>108</v>
      </c>
      <c r="C46" s="121"/>
      <c r="D46" s="104"/>
      <c r="E46" s="134"/>
      <c r="F46" s="105"/>
      <c r="G46" s="146"/>
      <c r="H46" s="104"/>
      <c r="I46" s="134"/>
      <c r="J46" s="105"/>
      <c r="K46" s="146"/>
      <c r="L46" s="104"/>
      <c r="M46" s="134"/>
      <c r="N46" s="105"/>
      <c r="O46" s="146"/>
    </row>
    <row r="47" spans="1:15" ht="4.5" customHeight="1">
      <c r="A47" s="120"/>
      <c r="B47" s="121"/>
      <c r="C47" s="121"/>
      <c r="D47" s="104"/>
      <c r="E47" s="134"/>
      <c r="F47" s="105"/>
      <c r="G47" s="146"/>
      <c r="H47" s="104"/>
      <c r="I47" s="134"/>
      <c r="J47" s="105"/>
      <c r="K47" s="146"/>
      <c r="L47" s="104"/>
      <c r="M47" s="134"/>
      <c r="N47" s="105"/>
      <c r="O47" s="146"/>
    </row>
    <row r="48" spans="1:15" ht="12.75">
      <c r="A48" s="122"/>
      <c r="B48" s="123"/>
      <c r="C48" s="123" t="s">
        <v>168</v>
      </c>
      <c r="D48" s="106">
        <v>47080</v>
      </c>
      <c r="E48" s="132">
        <v>49904</v>
      </c>
      <c r="F48" s="101">
        <v>52724</v>
      </c>
      <c r="G48" s="144">
        <v>48395</v>
      </c>
      <c r="H48" s="106">
        <v>54669</v>
      </c>
      <c r="I48" s="132">
        <v>40154</v>
      </c>
      <c r="J48" s="101">
        <v>19565</v>
      </c>
      <c r="K48" s="144">
        <v>14215</v>
      </c>
      <c r="L48" s="106">
        <v>20230</v>
      </c>
      <c r="M48" s="132">
        <v>24751</v>
      </c>
      <c r="N48" s="101">
        <v>22150</v>
      </c>
      <c r="O48" s="144">
        <v>20697</v>
      </c>
    </row>
    <row r="49" spans="1:15" ht="12.75">
      <c r="A49" s="122"/>
      <c r="B49" s="123"/>
      <c r="C49" s="123" t="s">
        <v>102</v>
      </c>
      <c r="D49" s="106">
        <v>73675</v>
      </c>
      <c r="E49" s="132">
        <v>133675</v>
      </c>
      <c r="F49" s="101">
        <v>177675</v>
      </c>
      <c r="G49" s="144">
        <v>177675</v>
      </c>
      <c r="H49" s="106">
        <v>132000</v>
      </c>
      <c r="I49" s="132">
        <v>212000</v>
      </c>
      <c r="J49" s="101">
        <v>212000</v>
      </c>
      <c r="K49" s="144">
        <v>212000</v>
      </c>
      <c r="L49" s="106">
        <v>239432</v>
      </c>
      <c r="M49" s="132">
        <v>205432</v>
      </c>
      <c r="N49" s="101">
        <v>205432</v>
      </c>
      <c r="O49" s="144">
        <v>185432</v>
      </c>
    </row>
    <row r="50" spans="1:15" ht="12.75">
      <c r="A50" s="122"/>
      <c r="B50" s="123"/>
      <c r="C50" s="123" t="s">
        <v>105</v>
      </c>
      <c r="D50" s="100">
        <v>2095</v>
      </c>
      <c r="E50" s="132">
        <v>1897</v>
      </c>
      <c r="F50" s="101">
        <v>1509</v>
      </c>
      <c r="G50" s="144">
        <v>1186</v>
      </c>
      <c r="H50" s="100">
        <v>830</v>
      </c>
      <c r="I50" s="132">
        <v>412</v>
      </c>
      <c r="J50" s="101">
        <v>613</v>
      </c>
      <c r="K50" s="144">
        <v>267</v>
      </c>
      <c r="L50" s="106">
        <v>89</v>
      </c>
      <c r="M50" s="132">
        <v>165</v>
      </c>
      <c r="N50" s="101">
        <v>103</v>
      </c>
      <c r="O50" s="144">
        <v>170</v>
      </c>
    </row>
    <row r="51" spans="1:15" ht="12.75">
      <c r="A51" s="122"/>
      <c r="B51" s="123"/>
      <c r="C51" s="123" t="s">
        <v>170</v>
      </c>
      <c r="D51" s="100">
        <v>2479</v>
      </c>
      <c r="E51" s="132">
        <v>2492</v>
      </c>
      <c r="F51" s="101">
        <v>2993</v>
      </c>
      <c r="G51" s="144">
        <v>1280</v>
      </c>
      <c r="H51" s="100">
        <v>2407</v>
      </c>
      <c r="I51" s="132">
        <v>2587</v>
      </c>
      <c r="J51" s="101">
        <v>3189</v>
      </c>
      <c r="K51" s="144">
        <v>3189</v>
      </c>
      <c r="L51" s="106">
        <v>3613</v>
      </c>
      <c r="M51" s="132">
        <v>3544</v>
      </c>
      <c r="N51" s="101">
        <v>3874</v>
      </c>
      <c r="O51" s="144">
        <v>5368</v>
      </c>
    </row>
    <row r="52" spans="1:15" ht="12.75">
      <c r="A52" s="122"/>
      <c r="B52" s="123"/>
      <c r="C52" s="123" t="s">
        <v>109</v>
      </c>
      <c r="D52" s="100">
        <v>0</v>
      </c>
      <c r="E52" s="132">
        <v>103</v>
      </c>
      <c r="F52" s="101">
        <v>47</v>
      </c>
      <c r="G52" s="144">
        <v>47</v>
      </c>
      <c r="H52" s="100">
        <v>47</v>
      </c>
      <c r="I52" s="132">
        <v>160</v>
      </c>
      <c r="J52" s="101">
        <v>158</v>
      </c>
      <c r="K52" s="144">
        <v>5521</v>
      </c>
      <c r="L52" s="106">
        <v>5467</v>
      </c>
      <c r="M52" s="132">
        <v>5239</v>
      </c>
      <c r="N52" s="101">
        <v>7811</v>
      </c>
      <c r="O52" s="144">
        <v>8560</v>
      </c>
    </row>
    <row r="53" spans="1:15" ht="12.75">
      <c r="A53" s="122"/>
      <c r="B53" s="123"/>
      <c r="C53" s="123" t="s">
        <v>169</v>
      </c>
      <c r="D53" s="100">
        <v>0</v>
      </c>
      <c r="E53" s="132">
        <v>0</v>
      </c>
      <c r="F53" s="101">
        <v>0</v>
      </c>
      <c r="G53" s="144">
        <v>2761</v>
      </c>
      <c r="H53" s="100">
        <v>1981</v>
      </c>
      <c r="I53" s="132">
        <v>2021</v>
      </c>
      <c r="J53" s="101">
        <v>3175</v>
      </c>
      <c r="K53" s="144">
        <v>3141</v>
      </c>
      <c r="L53" s="106">
        <v>3330</v>
      </c>
      <c r="M53" s="132">
        <v>2927</v>
      </c>
      <c r="N53" s="101">
        <v>2554</v>
      </c>
      <c r="O53" s="144">
        <v>3344</v>
      </c>
    </row>
    <row r="54" spans="1:15" ht="12.75">
      <c r="A54" s="122"/>
      <c r="B54" s="123"/>
      <c r="C54" s="125" t="s">
        <v>171</v>
      </c>
      <c r="D54" s="107"/>
      <c r="E54" s="135">
        <v>103</v>
      </c>
      <c r="F54" s="108"/>
      <c r="G54" s="147"/>
      <c r="H54" s="107"/>
      <c r="I54" s="135">
        <v>0</v>
      </c>
      <c r="J54" s="108"/>
      <c r="K54" s="147"/>
      <c r="L54" s="107">
        <v>0</v>
      </c>
      <c r="M54" s="135">
        <v>0</v>
      </c>
      <c r="N54" s="108"/>
      <c r="O54" s="147"/>
    </row>
    <row r="55" spans="1:15" ht="4.5" customHeight="1">
      <c r="A55" s="120"/>
      <c r="B55" s="121"/>
      <c r="C55" s="121"/>
      <c r="D55" s="104"/>
      <c r="E55" s="134"/>
      <c r="F55" s="105"/>
      <c r="G55" s="146"/>
      <c r="H55" s="104"/>
      <c r="I55" s="134"/>
      <c r="J55" s="105"/>
      <c r="K55" s="146"/>
      <c r="L55" s="104"/>
      <c r="M55" s="134"/>
      <c r="N55" s="105"/>
      <c r="O55" s="146"/>
    </row>
    <row r="56" spans="1:15" ht="12.75">
      <c r="A56" s="120"/>
      <c r="B56" s="121" t="s">
        <v>110</v>
      </c>
      <c r="C56" s="121"/>
      <c r="D56" s="104">
        <f>SUM(D48:D55)</f>
        <v>125329</v>
      </c>
      <c r="E56" s="134">
        <f>SUM(E48:E55)</f>
        <v>188174</v>
      </c>
      <c r="F56" s="105">
        <f>SUM(F48:F53)</f>
        <v>234948</v>
      </c>
      <c r="G56" s="146">
        <v>231344</v>
      </c>
      <c r="H56" s="104">
        <v>191934</v>
      </c>
      <c r="I56" s="134">
        <f>SUM(I48:I55)</f>
        <v>257334</v>
      </c>
      <c r="J56" s="105">
        <f>SUM(J48:J53)</f>
        <v>238700</v>
      </c>
      <c r="K56" s="146">
        <v>238333</v>
      </c>
      <c r="L56" s="105">
        <v>272161</v>
      </c>
      <c r="M56" s="134">
        <v>242058</v>
      </c>
      <c r="N56" s="105">
        <v>241924</v>
      </c>
      <c r="O56" s="146">
        <v>223571</v>
      </c>
    </row>
    <row r="57" spans="1:15" ht="4.5" customHeight="1">
      <c r="A57" s="120"/>
      <c r="B57" s="121"/>
      <c r="C57" s="121"/>
      <c r="D57" s="113"/>
      <c r="E57" s="138"/>
      <c r="F57" s="114"/>
      <c r="G57" s="150"/>
      <c r="H57" s="113"/>
      <c r="I57" s="138"/>
      <c r="J57" s="114"/>
      <c r="K57" s="150"/>
      <c r="L57" s="113"/>
      <c r="M57" s="138"/>
      <c r="N57" s="114"/>
      <c r="O57" s="150"/>
    </row>
    <row r="58" spans="1:15" ht="12.75">
      <c r="A58" s="120"/>
      <c r="B58" s="121" t="s">
        <v>118</v>
      </c>
      <c r="C58" s="121"/>
      <c r="D58" s="109">
        <v>63096</v>
      </c>
      <c r="E58" s="136">
        <v>66180</v>
      </c>
      <c r="F58" s="110">
        <v>62649</v>
      </c>
      <c r="G58" s="148">
        <v>60097</v>
      </c>
      <c r="H58" s="109">
        <v>72671</v>
      </c>
      <c r="I58" s="136">
        <v>62704</v>
      </c>
      <c r="J58" s="110">
        <v>67398</v>
      </c>
      <c r="K58" s="148">
        <v>70127</v>
      </c>
      <c r="L58" s="109">
        <v>76638</v>
      </c>
      <c r="M58" s="136">
        <v>68244</v>
      </c>
      <c r="N58" s="110">
        <v>70543</v>
      </c>
      <c r="O58" s="148">
        <v>67128</v>
      </c>
    </row>
    <row r="59" spans="1:15" ht="4.5" customHeight="1">
      <c r="A59" s="120"/>
      <c r="B59" s="121"/>
      <c r="C59" s="121"/>
      <c r="D59" s="104"/>
      <c r="E59" s="134"/>
      <c r="F59" s="105"/>
      <c r="G59" s="146"/>
      <c r="H59" s="104"/>
      <c r="I59" s="134"/>
      <c r="J59" s="105"/>
      <c r="K59" s="146"/>
      <c r="L59" s="104"/>
      <c r="M59" s="134"/>
      <c r="N59" s="105"/>
      <c r="O59" s="146"/>
    </row>
    <row r="60" spans="1:15" ht="12.75">
      <c r="A60" s="120"/>
      <c r="B60" s="121" t="s">
        <v>111</v>
      </c>
      <c r="C60" s="121"/>
      <c r="D60" s="104"/>
      <c r="E60" s="134"/>
      <c r="F60" s="105"/>
      <c r="G60" s="146"/>
      <c r="H60" s="104"/>
      <c r="I60" s="134"/>
      <c r="J60" s="105"/>
      <c r="K60" s="146"/>
      <c r="L60" s="104"/>
      <c r="M60" s="134"/>
      <c r="N60" s="105"/>
      <c r="O60" s="146"/>
    </row>
    <row r="61" spans="1:15" ht="4.5" customHeight="1">
      <c r="A61" s="120"/>
      <c r="B61" s="121"/>
      <c r="C61" s="121"/>
      <c r="D61" s="113"/>
      <c r="E61" s="138"/>
      <c r="F61" s="114"/>
      <c r="G61" s="150"/>
      <c r="H61" s="113"/>
      <c r="I61" s="138"/>
      <c r="J61" s="114"/>
      <c r="K61" s="150"/>
      <c r="L61" s="113"/>
      <c r="M61" s="138"/>
      <c r="N61" s="114"/>
      <c r="O61" s="150"/>
    </row>
    <row r="62" spans="1:15" ht="12.75">
      <c r="A62" s="122"/>
      <c r="B62" s="123"/>
      <c r="C62" s="123" t="s">
        <v>112</v>
      </c>
      <c r="D62" s="100">
        <v>104281</v>
      </c>
      <c r="E62" s="132">
        <v>104281</v>
      </c>
      <c r="F62" s="101">
        <v>104281</v>
      </c>
      <c r="G62" s="144">
        <v>104281</v>
      </c>
      <c r="H62" s="100">
        <v>104281</v>
      </c>
      <c r="I62" s="132">
        <v>104281</v>
      </c>
      <c r="J62" s="101">
        <v>104281</v>
      </c>
      <c r="K62" s="144">
        <v>104281</v>
      </c>
      <c r="L62" s="100">
        <v>104277</v>
      </c>
      <c r="M62" s="132">
        <v>104277</v>
      </c>
      <c r="N62" s="101">
        <v>104277</v>
      </c>
      <c r="O62" s="144">
        <v>104277</v>
      </c>
    </row>
    <row r="63" spans="1:15" ht="12.75">
      <c r="A63" s="122"/>
      <c r="B63" s="123"/>
      <c r="C63" s="123" t="s">
        <v>113</v>
      </c>
      <c r="D63" s="100">
        <v>27382</v>
      </c>
      <c r="E63" s="132">
        <v>27382</v>
      </c>
      <c r="F63" s="101">
        <v>27382</v>
      </c>
      <c r="G63" s="144">
        <v>27382</v>
      </c>
      <c r="H63" s="100">
        <v>27382</v>
      </c>
      <c r="I63" s="132">
        <v>27382</v>
      </c>
      <c r="J63" s="101">
        <v>27382</v>
      </c>
      <c r="K63" s="144">
        <v>27382</v>
      </c>
      <c r="L63" s="100">
        <v>27380</v>
      </c>
      <c r="M63" s="132">
        <v>27380</v>
      </c>
      <c r="N63" s="101">
        <v>27380</v>
      </c>
      <c r="O63" s="144">
        <v>27380</v>
      </c>
    </row>
    <row r="64" spans="1:15" ht="12.75">
      <c r="A64" s="122"/>
      <c r="B64" s="123"/>
      <c r="C64" s="123" t="s">
        <v>114</v>
      </c>
      <c r="D64" s="100">
        <v>-3842</v>
      </c>
      <c r="E64" s="132">
        <v>-3842</v>
      </c>
      <c r="F64" s="101">
        <v>-3842</v>
      </c>
      <c r="G64" s="144">
        <v>-3842</v>
      </c>
      <c r="H64" s="100">
        <v>-3842</v>
      </c>
      <c r="I64" s="132">
        <v>-3842</v>
      </c>
      <c r="J64" s="101">
        <v>-1984</v>
      </c>
      <c r="K64" s="144">
        <v>-1926</v>
      </c>
      <c r="L64" s="100">
        <v>-1926</v>
      </c>
      <c r="M64" s="132">
        <v>-1926</v>
      </c>
      <c r="N64" s="101">
        <v>-1926</v>
      </c>
      <c r="O64" s="144">
        <v>-1504</v>
      </c>
    </row>
    <row r="65" spans="1:15" ht="12.75">
      <c r="A65" s="122"/>
      <c r="B65" s="123"/>
      <c r="C65" s="123" t="s">
        <v>115</v>
      </c>
      <c r="D65" s="106">
        <v>-2411</v>
      </c>
      <c r="E65" s="132">
        <v>-1204</v>
      </c>
      <c r="F65" s="101">
        <v>-2868</v>
      </c>
      <c r="G65" s="144">
        <v>-3026</v>
      </c>
      <c r="H65" s="106">
        <v>-2827</v>
      </c>
      <c r="I65" s="132">
        <v>-3032</v>
      </c>
      <c r="J65" s="101">
        <v>-1970</v>
      </c>
      <c r="K65" s="144">
        <v>-420</v>
      </c>
      <c r="L65" s="100">
        <v>5454</v>
      </c>
      <c r="M65" s="132">
        <v>13358</v>
      </c>
      <c r="N65" s="101">
        <v>9310</v>
      </c>
      <c r="O65" s="144">
        <v>-1474</v>
      </c>
    </row>
    <row r="66" spans="1:15" ht="12.75">
      <c r="A66" s="122"/>
      <c r="B66" s="123"/>
      <c r="C66" s="123" t="s">
        <v>116</v>
      </c>
      <c r="D66" s="100">
        <v>445541</v>
      </c>
      <c r="E66" s="132">
        <v>389100</v>
      </c>
      <c r="F66" s="101">
        <v>398226</v>
      </c>
      <c r="G66" s="144">
        <v>391772</v>
      </c>
      <c r="H66" s="100">
        <v>409044</v>
      </c>
      <c r="I66" s="132">
        <v>360124</v>
      </c>
      <c r="J66" s="101">
        <v>383782</v>
      </c>
      <c r="K66" s="144">
        <v>398250</v>
      </c>
      <c r="L66" s="100">
        <v>419062</v>
      </c>
      <c r="M66" s="132">
        <v>437051</v>
      </c>
      <c r="N66" s="101">
        <v>461529</v>
      </c>
      <c r="O66" s="144">
        <v>398567</v>
      </c>
    </row>
    <row r="67" spans="1:15" ht="4.5" customHeight="1">
      <c r="A67" s="120"/>
      <c r="B67" s="121"/>
      <c r="C67" s="124"/>
      <c r="D67" s="102"/>
      <c r="E67" s="133"/>
      <c r="F67" s="103"/>
      <c r="G67" s="145"/>
      <c r="H67" s="102"/>
      <c r="I67" s="133"/>
      <c r="J67" s="103"/>
      <c r="K67" s="145"/>
      <c r="L67" s="102"/>
      <c r="M67" s="133"/>
      <c r="N67" s="103"/>
      <c r="O67" s="145"/>
    </row>
    <row r="68" spans="1:15" ht="12.75">
      <c r="A68" s="120"/>
      <c r="B68" s="128" t="s">
        <v>117</v>
      </c>
      <c r="C68" s="128"/>
      <c r="D68" s="115">
        <f>SUM(D62:D67)</f>
        <v>570951</v>
      </c>
      <c r="E68" s="139">
        <f>SUM(E62:E67)</f>
        <v>515717</v>
      </c>
      <c r="F68" s="116">
        <f>SUM(F62:F66)</f>
        <v>523179</v>
      </c>
      <c r="G68" s="151">
        <v>516567</v>
      </c>
      <c r="H68" s="115">
        <f>SUM(H62:H67)</f>
        <v>534038</v>
      </c>
      <c r="I68" s="139">
        <f>SUM(I62:I67)</f>
        <v>484913</v>
      </c>
      <c r="J68" s="116">
        <f>SUM(J62:J66)</f>
        <v>511491</v>
      </c>
      <c r="K68" s="151">
        <v>527567</v>
      </c>
      <c r="L68" s="116">
        <v>554247</v>
      </c>
      <c r="M68" s="139">
        <v>580140</v>
      </c>
      <c r="N68" s="116">
        <v>600570</v>
      </c>
      <c r="O68" s="151">
        <v>527246</v>
      </c>
    </row>
    <row r="69" spans="1:15" ht="4.5" customHeight="1">
      <c r="A69" s="120"/>
      <c r="B69" s="121"/>
      <c r="C69" s="121"/>
      <c r="D69" s="104"/>
      <c r="E69" s="134"/>
      <c r="F69" s="105"/>
      <c r="G69" s="146"/>
      <c r="H69" s="104"/>
      <c r="I69" s="134"/>
      <c r="J69" s="105"/>
      <c r="K69" s="146"/>
      <c r="L69" s="104"/>
      <c r="M69" s="134"/>
      <c r="N69" s="105"/>
      <c r="O69" s="146"/>
    </row>
    <row r="70" spans="1:15" ht="13.5" thickBot="1">
      <c r="A70" s="126" t="s">
        <v>119</v>
      </c>
      <c r="B70" s="127"/>
      <c r="C70" s="127"/>
      <c r="D70" s="111">
        <f>+D68+D58+D56+D44</f>
        <v>1038118</v>
      </c>
      <c r="E70" s="137">
        <f>+E68+E58+E56+E44</f>
        <v>1043380</v>
      </c>
      <c r="F70" s="112">
        <f>+F68+F58+F56+F44</f>
        <v>1025736</v>
      </c>
      <c r="G70" s="149">
        <v>1029558</v>
      </c>
      <c r="H70" s="111">
        <v>1076574</v>
      </c>
      <c r="I70" s="137">
        <f>+I68+I58+I56+I44</f>
        <v>1086753</v>
      </c>
      <c r="J70" s="112">
        <f>+J68+J58+J56+J44</f>
        <v>1069052</v>
      </c>
      <c r="K70" s="149">
        <v>1082948</v>
      </c>
      <c r="L70" s="112">
        <v>1088277</v>
      </c>
      <c r="M70" s="137">
        <v>1106743</v>
      </c>
      <c r="N70" s="112">
        <v>1121167</v>
      </c>
      <c r="O70" s="149">
        <v>1132523</v>
      </c>
    </row>
    <row r="71" ht="13.5" thickTop="1"/>
    <row r="72" ht="12.75">
      <c r="A72" s="47" t="s">
        <v>273</v>
      </c>
    </row>
    <row r="78" spans="9:14" ht="12.75">
      <c r="I78" s="152"/>
      <c r="J78" s="152"/>
      <c r="M78" s="152"/>
      <c r="N78" s="152"/>
    </row>
    <row r="79" spans="9:14" ht="18.75">
      <c r="I79" s="153"/>
      <c r="J79" s="153"/>
      <c r="M79" s="153"/>
      <c r="N79" s="153"/>
    </row>
    <row r="80" spans="9:14" ht="18.75">
      <c r="I80" s="154"/>
      <c r="J80" s="154"/>
      <c r="M80" s="154"/>
      <c r="N80" s="154"/>
    </row>
    <row r="81" spans="9:14" ht="18.75">
      <c r="I81" s="154"/>
      <c r="J81" s="154"/>
      <c r="M81" s="154"/>
      <c r="N81" s="154"/>
    </row>
    <row r="82" spans="9:14" ht="12.75">
      <c r="I82" s="152"/>
      <c r="J82" s="152"/>
      <c r="M82" s="152"/>
      <c r="N82" s="152"/>
    </row>
    <row r="83" spans="9:14" ht="18.75">
      <c r="I83" s="153"/>
      <c r="J83" s="153"/>
      <c r="M83" s="153"/>
      <c r="N83" s="153"/>
    </row>
    <row r="84" spans="9:14" ht="18.75">
      <c r="I84" s="155"/>
      <c r="J84" s="155"/>
      <c r="M84" s="155"/>
      <c r="N84" s="155"/>
    </row>
    <row r="85" spans="9:14" ht="18.75">
      <c r="I85" s="155"/>
      <c r="J85" s="155"/>
      <c r="M85" s="155"/>
      <c r="N85" s="155"/>
    </row>
    <row r="86" spans="9:14" ht="18.75">
      <c r="I86" s="155"/>
      <c r="J86" s="155"/>
      <c r="M86" s="155"/>
      <c r="N86" s="155"/>
    </row>
    <row r="87" spans="9:14" ht="18.75">
      <c r="I87" s="156"/>
      <c r="J87" s="156"/>
      <c r="M87" s="156"/>
      <c r="N87" s="156"/>
    </row>
    <row r="88" spans="9:14" ht="18.75">
      <c r="I88" s="156"/>
      <c r="J88" s="156"/>
      <c r="M88" s="156"/>
      <c r="N88" s="156"/>
    </row>
    <row r="89" spans="9:14" ht="18.75">
      <c r="I89" s="156"/>
      <c r="J89" s="156"/>
      <c r="M89" s="156"/>
      <c r="N89" s="156"/>
    </row>
    <row r="90" spans="9:14" ht="18.75">
      <c r="I90" s="156"/>
      <c r="J90" s="156"/>
      <c r="M90" s="156"/>
      <c r="N90" s="156"/>
    </row>
    <row r="91" spans="9:14" ht="12.75">
      <c r="I91" s="157"/>
      <c r="J91" s="157"/>
      <c r="M91" s="157"/>
      <c r="N91" s="157"/>
    </row>
    <row r="92" spans="9:14" ht="12.75">
      <c r="I92" s="158"/>
      <c r="J92" s="158"/>
      <c r="M92" s="158"/>
      <c r="N92" s="158"/>
    </row>
    <row r="93" spans="9:14" ht="12.75">
      <c r="I93" s="158"/>
      <c r="J93" s="158"/>
      <c r="M93" s="158"/>
      <c r="N93" s="158"/>
    </row>
    <row r="94" spans="9:14" ht="12.75">
      <c r="I94" s="158"/>
      <c r="J94" s="158"/>
      <c r="M94" s="158"/>
      <c r="N94" s="158"/>
    </row>
    <row r="95" spans="9:14" ht="12.75">
      <c r="I95" s="158"/>
      <c r="J95" s="158"/>
      <c r="M95" s="158"/>
      <c r="N95" s="158"/>
    </row>
    <row r="96" spans="9:14" ht="12.75">
      <c r="I96" s="158"/>
      <c r="J96" s="158"/>
      <c r="M96" s="158"/>
      <c r="N96" s="158"/>
    </row>
    <row r="97" spans="9:14" ht="12.75">
      <c r="I97" s="44"/>
      <c r="J97" s="44"/>
      <c r="M97" s="44"/>
      <c r="N97" s="44"/>
    </row>
  </sheetData>
  <printOptions horizontalCentered="1"/>
  <pageMargins left="0.77" right="0.27" top="0.5905511811023623" bottom="0.5905511811023623" header="0.5118110236220472" footer="0.5118110236220472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4" sqref="P4"/>
    </sheetView>
  </sheetViews>
  <sheetFormatPr defaultColWidth="12.57421875" defaultRowHeight="12.75"/>
  <cols>
    <col min="1" max="1" width="4.8515625" style="41" customWidth="1"/>
    <col min="2" max="2" width="7.421875" style="41" customWidth="1"/>
    <col min="3" max="3" width="47.421875" style="41" customWidth="1"/>
    <col min="4" max="15" width="12.7109375" style="41" customWidth="1"/>
    <col min="16" max="16384" width="12.57421875" style="41" customWidth="1"/>
  </cols>
  <sheetData>
    <row r="1" spans="1:15" s="162" customFormat="1" ht="12.75">
      <c r="A1" s="34" t="s">
        <v>2</v>
      </c>
      <c r="B1" s="50"/>
      <c r="C1" s="50"/>
      <c r="D1" s="83" t="s">
        <v>157</v>
      </c>
      <c r="E1" s="84" t="str">
        <f>+D1</f>
        <v>2004.</v>
      </c>
      <c r="F1" s="84" t="str">
        <f>+E1</f>
        <v>2004.</v>
      </c>
      <c r="G1" s="159" t="s">
        <v>157</v>
      </c>
      <c r="H1" s="84" t="s">
        <v>55</v>
      </c>
      <c r="I1" s="84" t="s">
        <v>55</v>
      </c>
      <c r="J1" s="84" t="s">
        <v>55</v>
      </c>
      <c r="K1" s="159">
        <v>2005</v>
      </c>
      <c r="L1" s="84">
        <v>2006</v>
      </c>
      <c r="M1" s="84">
        <v>2006</v>
      </c>
      <c r="N1" s="84">
        <v>2006</v>
      </c>
      <c r="O1" s="159">
        <v>2006</v>
      </c>
    </row>
    <row r="2" spans="1:15" s="162" customFormat="1" ht="12.75">
      <c r="A2" s="35" t="s">
        <v>172</v>
      </c>
      <c r="B2" s="54"/>
      <c r="C2" s="54"/>
      <c r="D2" s="87" t="s">
        <v>86</v>
      </c>
      <c r="E2" s="88" t="s">
        <v>159</v>
      </c>
      <c r="F2" s="88" t="s">
        <v>160</v>
      </c>
      <c r="G2" s="160" t="s">
        <v>161</v>
      </c>
      <c r="H2" s="88" t="s">
        <v>86</v>
      </c>
      <c r="I2" s="88" t="str">
        <f>+E2</f>
        <v>jún.30.</v>
      </c>
      <c r="J2" s="88" t="s">
        <v>160</v>
      </c>
      <c r="K2" s="160" t="s">
        <v>161</v>
      </c>
      <c r="L2" s="88" t="s">
        <v>86</v>
      </c>
      <c r="M2" s="88" t="s">
        <v>159</v>
      </c>
      <c r="N2" s="88" t="s">
        <v>160</v>
      </c>
      <c r="O2" s="160" t="s">
        <v>161</v>
      </c>
    </row>
    <row r="3" spans="1:15" s="162" customFormat="1" ht="12.75">
      <c r="A3" s="35"/>
      <c r="B3" s="54"/>
      <c r="C3" s="54"/>
      <c r="D3" s="87"/>
      <c r="E3" s="88"/>
      <c r="F3" s="88"/>
      <c r="G3" s="160"/>
      <c r="H3" s="88"/>
      <c r="I3" s="88"/>
      <c r="J3" s="88"/>
      <c r="K3" s="403" t="s">
        <v>268</v>
      </c>
      <c r="L3" s="88"/>
      <c r="M3" s="88"/>
      <c r="N3" s="88"/>
      <c r="O3" s="403" t="s">
        <v>268</v>
      </c>
    </row>
    <row r="4" spans="1:15" s="162" customFormat="1" ht="12.75">
      <c r="A4" s="163" t="s">
        <v>58</v>
      </c>
      <c r="B4" s="164"/>
      <c r="C4" s="164"/>
      <c r="D4" s="90" t="s">
        <v>57</v>
      </c>
      <c r="E4" s="91" t="str">
        <f>+D4</f>
        <v>(nem auditált)</v>
      </c>
      <c r="F4" s="91" t="str">
        <f>+E4</f>
        <v>(nem auditált)</v>
      </c>
      <c r="G4" s="214" t="s">
        <v>57</v>
      </c>
      <c r="H4" s="91" t="s">
        <v>57</v>
      </c>
      <c r="I4" s="91" t="s">
        <v>57</v>
      </c>
      <c r="J4" s="91" t="s">
        <v>57</v>
      </c>
      <c r="K4" s="214" t="s">
        <v>57</v>
      </c>
      <c r="L4" s="91" t="s">
        <v>57</v>
      </c>
      <c r="M4" s="91" t="s">
        <v>57</v>
      </c>
      <c r="N4" s="91" t="s">
        <v>57</v>
      </c>
      <c r="O4" s="214" t="s">
        <v>57</v>
      </c>
    </row>
    <row r="5" spans="1:15" ht="4.5" customHeight="1">
      <c r="A5" s="183"/>
      <c r="B5" s="184"/>
      <c r="C5" s="185"/>
      <c r="D5" s="165"/>
      <c r="E5" s="201"/>
      <c r="F5" s="166"/>
      <c r="G5" s="207"/>
      <c r="H5" s="165"/>
      <c r="I5" s="201"/>
      <c r="J5" s="166"/>
      <c r="K5" s="207"/>
      <c r="L5" s="165"/>
      <c r="M5" s="201"/>
      <c r="N5" s="166"/>
      <c r="O5" s="207"/>
    </row>
    <row r="6" spans="1:15" ht="12.75">
      <c r="A6" s="186" t="s">
        <v>59</v>
      </c>
      <c r="B6" s="187"/>
      <c r="C6" s="188"/>
      <c r="D6" s="167"/>
      <c r="E6" s="187"/>
      <c r="F6" s="168"/>
      <c r="G6" s="208"/>
      <c r="H6" s="167"/>
      <c r="I6" s="187"/>
      <c r="J6" s="168"/>
      <c r="K6" s="208"/>
      <c r="L6" s="167"/>
      <c r="M6" s="187"/>
      <c r="N6" s="168"/>
      <c r="O6" s="208"/>
    </row>
    <row r="7" spans="1:15" ht="4.5" customHeight="1">
      <c r="A7" s="189"/>
      <c r="B7" s="187"/>
      <c r="C7" s="188"/>
      <c r="D7" s="167"/>
      <c r="E7" s="187"/>
      <c r="F7" s="168"/>
      <c r="G7" s="208"/>
      <c r="H7" s="167"/>
      <c r="I7" s="187"/>
      <c r="J7" s="168"/>
      <c r="K7" s="208"/>
      <c r="L7" s="167"/>
      <c r="M7" s="187"/>
      <c r="N7" s="168"/>
      <c r="O7" s="208"/>
    </row>
    <row r="8" spans="1:15" ht="12.75">
      <c r="A8" s="189"/>
      <c r="B8" s="187"/>
      <c r="C8" s="190" t="s">
        <v>60</v>
      </c>
      <c r="D8" s="169">
        <v>26589</v>
      </c>
      <c r="E8" s="202">
        <v>57628</v>
      </c>
      <c r="F8" s="170">
        <v>82204</v>
      </c>
      <c r="G8" s="209">
        <v>85264</v>
      </c>
      <c r="H8" s="169">
        <v>31794</v>
      </c>
      <c r="I8" s="202">
        <v>68080</v>
      </c>
      <c r="J8" s="170">
        <v>106715</v>
      </c>
      <c r="K8" s="209">
        <v>141754</v>
      </c>
      <c r="L8" s="169">
        <v>32809</v>
      </c>
      <c r="M8" s="202">
        <v>63988</v>
      </c>
      <c r="N8" s="170">
        <v>101837</v>
      </c>
      <c r="O8" s="209">
        <v>136390</v>
      </c>
    </row>
    <row r="9" spans="1:15" ht="12.75">
      <c r="A9" s="189"/>
      <c r="B9" s="187"/>
      <c r="C9" s="190" t="s">
        <v>61</v>
      </c>
      <c r="D9" s="169">
        <v>36601</v>
      </c>
      <c r="E9" s="202">
        <v>68442</v>
      </c>
      <c r="F9" s="170">
        <v>100680</v>
      </c>
      <c r="G9" s="209">
        <v>137666</v>
      </c>
      <c r="H9" s="169">
        <v>27333</v>
      </c>
      <c r="I9" s="202">
        <v>56026</v>
      </c>
      <c r="J9" s="170">
        <v>84721</v>
      </c>
      <c r="K9" s="209">
        <v>114686</v>
      </c>
      <c r="L9" s="169">
        <v>29216</v>
      </c>
      <c r="M9" s="202">
        <v>60734</v>
      </c>
      <c r="N9" s="170">
        <v>90783</v>
      </c>
      <c r="O9" s="209">
        <v>122249</v>
      </c>
    </row>
    <row r="10" spans="1:15" ht="12.75">
      <c r="A10" s="189"/>
      <c r="B10" s="187"/>
      <c r="C10" s="190" t="s">
        <v>62</v>
      </c>
      <c r="D10" s="169">
        <v>-7388</v>
      </c>
      <c r="E10" s="202">
        <v>839</v>
      </c>
      <c r="F10" s="170">
        <v>-1262</v>
      </c>
      <c r="G10" s="209">
        <v>3851</v>
      </c>
      <c r="H10" s="169">
        <v>-6363</v>
      </c>
      <c r="I10" s="202">
        <v>-4197</v>
      </c>
      <c r="J10" s="170">
        <v>-8065</v>
      </c>
      <c r="K10" s="209">
        <v>-1588</v>
      </c>
      <c r="L10" s="169">
        <v>-3454</v>
      </c>
      <c r="M10" s="202">
        <v>-3688</v>
      </c>
      <c r="N10" s="170">
        <v>-5632</v>
      </c>
      <c r="O10" s="209">
        <v>-13204</v>
      </c>
    </row>
    <row r="11" spans="1:15" ht="12.75">
      <c r="A11" s="189"/>
      <c r="B11" s="187"/>
      <c r="C11" s="190" t="s">
        <v>63</v>
      </c>
      <c r="D11" s="169">
        <v>-510</v>
      </c>
      <c r="E11" s="202">
        <v>-744</v>
      </c>
      <c r="F11" s="170">
        <v>-1254</v>
      </c>
      <c r="G11" s="209">
        <v>-1758</v>
      </c>
      <c r="H11" s="169">
        <v>-416</v>
      </c>
      <c r="I11" s="202">
        <v>-805</v>
      </c>
      <c r="J11" s="170">
        <v>-1161</v>
      </c>
      <c r="K11" s="209"/>
      <c r="L11" s="169">
        <v>-232</v>
      </c>
      <c r="M11" s="202">
        <v>-456</v>
      </c>
      <c r="N11" s="170">
        <v>-670</v>
      </c>
      <c r="O11" s="209"/>
    </row>
    <row r="12" spans="1:15" ht="12.75">
      <c r="A12" s="189"/>
      <c r="B12" s="187"/>
      <c r="C12" s="190" t="s">
        <v>64</v>
      </c>
      <c r="D12" s="169">
        <v>-9554</v>
      </c>
      <c r="E12" s="202">
        <v>-16411</v>
      </c>
      <c r="F12" s="170">
        <v>-27401</v>
      </c>
      <c r="G12" s="209">
        <v>-34030</v>
      </c>
      <c r="H12" s="169">
        <v>-10088</v>
      </c>
      <c r="I12" s="202">
        <v>-15775</v>
      </c>
      <c r="J12" s="170">
        <v>-24278</v>
      </c>
      <c r="K12" s="209">
        <v>-31078</v>
      </c>
      <c r="L12" s="169">
        <v>-8403</v>
      </c>
      <c r="M12" s="202">
        <v>-16104</v>
      </c>
      <c r="N12" s="170">
        <v>-21322</v>
      </c>
      <c r="O12" s="209">
        <v>-29876</v>
      </c>
    </row>
    <row r="13" spans="1:15" ht="12.75">
      <c r="A13" s="189"/>
      <c r="B13" s="187"/>
      <c r="C13" s="190" t="s">
        <v>65</v>
      </c>
      <c r="D13" s="169">
        <v>-826</v>
      </c>
      <c r="E13" s="202">
        <v>-1642</v>
      </c>
      <c r="F13" s="170">
        <v>-2502</v>
      </c>
      <c r="G13" s="209">
        <v>-3183</v>
      </c>
      <c r="H13" s="169">
        <v>-672</v>
      </c>
      <c r="I13" s="202">
        <v>-1529</v>
      </c>
      <c r="J13" s="170">
        <v>-2065</v>
      </c>
      <c r="K13" s="209">
        <v>-3157</v>
      </c>
      <c r="L13" s="169">
        <v>-855</v>
      </c>
      <c r="M13" s="202">
        <v>-1642</v>
      </c>
      <c r="N13" s="170">
        <v>-2746</v>
      </c>
      <c r="O13" s="209">
        <v>-3604</v>
      </c>
    </row>
    <row r="14" spans="1:15" ht="12.75">
      <c r="A14" s="189"/>
      <c r="B14" s="187"/>
      <c r="C14" s="191" t="s">
        <v>66</v>
      </c>
      <c r="D14" s="169">
        <v>-3025</v>
      </c>
      <c r="E14" s="202">
        <v>-5665</v>
      </c>
      <c r="F14" s="170">
        <v>-8205</v>
      </c>
      <c r="G14" s="209">
        <v>-10900</v>
      </c>
      <c r="H14" s="169">
        <v>-3116</v>
      </c>
      <c r="I14" s="202">
        <v>-3481</v>
      </c>
      <c r="J14" s="170">
        <v>-5538</v>
      </c>
      <c r="K14" s="209">
        <v>-11479</v>
      </c>
      <c r="L14" s="169">
        <v>-3474</v>
      </c>
      <c r="M14" s="202">
        <v>-7664</v>
      </c>
      <c r="N14" s="170">
        <v>-9118</v>
      </c>
      <c r="O14" s="209">
        <v>-19392</v>
      </c>
    </row>
    <row r="15" spans="1:15" ht="12.75">
      <c r="A15" s="189"/>
      <c r="B15" s="187"/>
      <c r="C15" s="192" t="s">
        <v>67</v>
      </c>
      <c r="D15" s="171">
        <v>-979</v>
      </c>
      <c r="E15" s="203">
        <v>-1189</v>
      </c>
      <c r="F15" s="172">
        <v>1829</v>
      </c>
      <c r="G15" s="210">
        <v>12841</v>
      </c>
      <c r="H15" s="171">
        <v>-3847</v>
      </c>
      <c r="I15" s="203">
        <v>-5548</v>
      </c>
      <c r="J15" s="172">
        <v>-5715</v>
      </c>
      <c r="K15" s="210">
        <v>-7802</v>
      </c>
      <c r="L15" s="171">
        <v>-2767</v>
      </c>
      <c r="M15" s="203">
        <v>-3479</v>
      </c>
      <c r="N15" s="172">
        <v>-7545</v>
      </c>
      <c r="O15" s="210">
        <v>-6557</v>
      </c>
    </row>
    <row r="16" spans="1:15" ht="4.5" customHeight="1">
      <c r="A16" s="189"/>
      <c r="B16" s="187"/>
      <c r="C16" s="193"/>
      <c r="D16" s="173"/>
      <c r="E16" s="204"/>
      <c r="F16" s="168"/>
      <c r="G16" s="211"/>
      <c r="H16" s="173"/>
      <c r="I16" s="204"/>
      <c r="J16" s="168"/>
      <c r="K16" s="211"/>
      <c r="L16" s="173"/>
      <c r="M16" s="204"/>
      <c r="N16" s="168"/>
      <c r="O16" s="211"/>
    </row>
    <row r="17" spans="1:15" ht="12.75">
      <c r="A17" s="189"/>
      <c r="B17" s="193" t="s">
        <v>68</v>
      </c>
      <c r="C17" s="187"/>
      <c r="D17" s="173">
        <f>SUM(D8:D15)</f>
        <v>40908</v>
      </c>
      <c r="E17" s="204">
        <v>101258</v>
      </c>
      <c r="F17" s="174">
        <f>SUM(F8:F15)</f>
        <v>144089</v>
      </c>
      <c r="G17" s="211">
        <v>189751</v>
      </c>
      <c r="H17" s="173">
        <v>34625</v>
      </c>
      <c r="I17" s="204">
        <v>92771</v>
      </c>
      <c r="J17" s="174">
        <f>SUM(J8:J15)</f>
        <v>144614</v>
      </c>
      <c r="K17" s="211">
        <v>201336</v>
      </c>
      <c r="L17" s="173">
        <v>42840</v>
      </c>
      <c r="M17" s="204">
        <v>91689</v>
      </c>
      <c r="N17" s="174">
        <v>145587</v>
      </c>
      <c r="O17" s="211">
        <v>186006</v>
      </c>
    </row>
    <row r="18" spans="1:15" ht="4.5" customHeight="1">
      <c r="A18" s="189"/>
      <c r="B18" s="187"/>
      <c r="C18" s="193"/>
      <c r="D18" s="173"/>
      <c r="E18" s="204"/>
      <c r="F18" s="168"/>
      <c r="G18" s="211"/>
      <c r="H18" s="173"/>
      <c r="I18" s="204"/>
      <c r="J18" s="168"/>
      <c r="K18" s="211"/>
      <c r="L18" s="173"/>
      <c r="M18" s="204"/>
      <c r="N18" s="168"/>
      <c r="O18" s="211"/>
    </row>
    <row r="19" spans="1:15" ht="12.75">
      <c r="A19" s="186" t="s">
        <v>69</v>
      </c>
      <c r="B19" s="187"/>
      <c r="C19" s="187"/>
      <c r="D19" s="173"/>
      <c r="E19" s="204"/>
      <c r="F19" s="168"/>
      <c r="G19" s="211"/>
      <c r="H19" s="173"/>
      <c r="I19" s="204"/>
      <c r="J19" s="168"/>
      <c r="K19" s="211"/>
      <c r="L19" s="173"/>
      <c r="M19" s="204"/>
      <c r="N19" s="168"/>
      <c r="O19" s="211"/>
    </row>
    <row r="20" spans="1:15" ht="4.5" customHeight="1">
      <c r="A20" s="189"/>
      <c r="B20" s="187"/>
      <c r="C20" s="194"/>
      <c r="D20" s="173"/>
      <c r="E20" s="204"/>
      <c r="F20" s="168"/>
      <c r="G20" s="211"/>
      <c r="H20" s="173"/>
      <c r="I20" s="204"/>
      <c r="J20" s="168"/>
      <c r="K20" s="211"/>
      <c r="L20" s="173"/>
      <c r="M20" s="204"/>
      <c r="N20" s="168"/>
      <c r="O20" s="211"/>
    </row>
    <row r="21" spans="1:15" ht="12.75">
      <c r="A21" s="189"/>
      <c r="B21" s="187"/>
      <c r="C21" s="191" t="s">
        <v>70</v>
      </c>
      <c r="D21" s="169">
        <v>-23698</v>
      </c>
      <c r="E21" s="202">
        <v>-42724</v>
      </c>
      <c r="F21" s="170">
        <v>-59936</v>
      </c>
      <c r="G21" s="209">
        <v>-91748</v>
      </c>
      <c r="H21" s="169">
        <v>-19746</v>
      </c>
      <c r="I21" s="202">
        <v>-46350</v>
      </c>
      <c r="J21" s="170">
        <v>-67258</v>
      </c>
      <c r="K21" s="209">
        <v>-103587</v>
      </c>
      <c r="L21" s="169">
        <v>-27661</v>
      </c>
      <c r="M21" s="202">
        <v>-54949</v>
      </c>
      <c r="N21" s="170">
        <v>-72368</v>
      </c>
      <c r="O21" s="209">
        <v>-96992</v>
      </c>
    </row>
    <row r="22" spans="1:15" ht="12.75">
      <c r="A22" s="189"/>
      <c r="B22" s="187"/>
      <c r="C22" s="190" t="s">
        <v>71</v>
      </c>
      <c r="D22" s="169">
        <v>-452</v>
      </c>
      <c r="E22" s="202">
        <v>-462</v>
      </c>
      <c r="F22" s="170">
        <v>-8029</v>
      </c>
      <c r="G22" s="209">
        <v>-17273</v>
      </c>
      <c r="H22" s="169">
        <v>-34416</v>
      </c>
      <c r="I22" s="202">
        <v>-36986</v>
      </c>
      <c r="J22" s="170">
        <v>-37047</v>
      </c>
      <c r="K22" s="209">
        <v>-35927</v>
      </c>
      <c r="L22" s="169">
        <v>-2052</v>
      </c>
      <c r="M22" s="202">
        <v>-25043</v>
      </c>
      <c r="N22" s="170">
        <v>-34879</v>
      </c>
      <c r="O22" s="209">
        <v>-35367</v>
      </c>
    </row>
    <row r="23" spans="1:15" ht="12.75">
      <c r="A23" s="189"/>
      <c r="B23" s="187"/>
      <c r="C23" s="191" t="s">
        <v>72</v>
      </c>
      <c r="D23" s="169">
        <v>16</v>
      </c>
      <c r="E23" s="202">
        <v>16</v>
      </c>
      <c r="F23" s="170">
        <v>16</v>
      </c>
      <c r="G23" s="209">
        <v>16</v>
      </c>
      <c r="H23" s="169">
        <v>761</v>
      </c>
      <c r="I23" s="202">
        <v>1866</v>
      </c>
      <c r="J23" s="170">
        <v>1866</v>
      </c>
      <c r="K23" s="209">
        <v>1866</v>
      </c>
      <c r="L23" s="169">
        <v>22</v>
      </c>
      <c r="M23" s="202">
        <v>29</v>
      </c>
      <c r="N23" s="170">
        <v>373</v>
      </c>
      <c r="O23" s="209">
        <v>379</v>
      </c>
    </row>
    <row r="24" spans="1:15" ht="12.75">
      <c r="A24" s="189"/>
      <c r="B24" s="187"/>
      <c r="C24" s="190" t="s">
        <v>73</v>
      </c>
      <c r="D24" s="169">
        <v>309</v>
      </c>
      <c r="E24" s="202">
        <v>761</v>
      </c>
      <c r="F24" s="170">
        <v>1162</v>
      </c>
      <c r="G24" s="209">
        <v>1452</v>
      </c>
      <c r="H24" s="169">
        <v>401</v>
      </c>
      <c r="I24" s="202">
        <v>1046</v>
      </c>
      <c r="J24" s="170">
        <v>1436</v>
      </c>
      <c r="K24" s="209">
        <v>2195</v>
      </c>
      <c r="L24" s="169">
        <v>675</v>
      </c>
      <c r="M24" s="202">
        <v>1246</v>
      </c>
      <c r="N24" s="170">
        <v>2497</v>
      </c>
      <c r="O24" s="209">
        <v>2002</v>
      </c>
    </row>
    <row r="25" spans="1:15" ht="12.75">
      <c r="A25" s="189"/>
      <c r="B25" s="187"/>
      <c r="C25" s="190" t="s">
        <v>74</v>
      </c>
      <c r="D25" s="169">
        <v>0</v>
      </c>
      <c r="E25" s="202">
        <v>1000</v>
      </c>
      <c r="F25" s="170">
        <v>1000</v>
      </c>
      <c r="G25" s="209">
        <v>2633</v>
      </c>
      <c r="H25" s="169">
        <v>1376</v>
      </c>
      <c r="I25" s="202">
        <v>1729</v>
      </c>
      <c r="J25" s="170">
        <v>1729</v>
      </c>
      <c r="K25" s="209">
        <v>1729</v>
      </c>
      <c r="L25" s="169">
        <v>157</v>
      </c>
      <c r="M25" s="202">
        <v>157</v>
      </c>
      <c r="N25" s="170">
        <v>157</v>
      </c>
      <c r="O25" s="209">
        <v>157</v>
      </c>
    </row>
    <row r="26" spans="1:15" ht="12.75">
      <c r="A26" s="189"/>
      <c r="B26" s="187"/>
      <c r="C26" s="190" t="s">
        <v>75</v>
      </c>
      <c r="D26" s="169">
        <v>25</v>
      </c>
      <c r="E26" s="202">
        <v>27</v>
      </c>
      <c r="F26" s="170">
        <v>-2019</v>
      </c>
      <c r="G26" s="209">
        <v>43</v>
      </c>
      <c r="H26" s="169">
        <v>-61</v>
      </c>
      <c r="I26" s="202">
        <v>-72</v>
      </c>
      <c r="J26" s="170">
        <v>-38</v>
      </c>
      <c r="K26" s="209">
        <v>-371</v>
      </c>
      <c r="L26" s="169">
        <v>-31</v>
      </c>
      <c r="M26" s="202">
        <v>-253</v>
      </c>
      <c r="N26" s="170">
        <v>-440</v>
      </c>
      <c r="O26" s="209">
        <v>3551</v>
      </c>
    </row>
    <row r="27" spans="1:15" ht="12.75">
      <c r="A27" s="189"/>
      <c r="B27" s="187"/>
      <c r="C27" s="190" t="s">
        <v>76</v>
      </c>
      <c r="D27" s="175">
        <v>1452</v>
      </c>
      <c r="E27" s="202">
        <v>2697</v>
      </c>
      <c r="F27" s="170">
        <v>3456</v>
      </c>
      <c r="G27" s="209">
        <v>4090</v>
      </c>
      <c r="H27" s="175">
        <v>158</v>
      </c>
      <c r="I27" s="202">
        <v>408</v>
      </c>
      <c r="J27" s="170">
        <v>673</v>
      </c>
      <c r="K27" s="209">
        <v>2529</v>
      </c>
      <c r="L27" s="175">
        <v>807</v>
      </c>
      <c r="M27" s="202">
        <v>4111</v>
      </c>
      <c r="N27" s="170">
        <v>6239</v>
      </c>
      <c r="O27" s="209">
        <v>6798</v>
      </c>
    </row>
    <row r="28" spans="1:15" ht="12.75">
      <c r="A28" s="189"/>
      <c r="B28" s="187"/>
      <c r="C28" s="190" t="s">
        <v>251</v>
      </c>
      <c r="D28" s="175"/>
      <c r="E28" s="202"/>
      <c r="F28" s="170"/>
      <c r="G28" s="209"/>
      <c r="H28" s="175"/>
      <c r="I28" s="202"/>
      <c r="J28" s="170"/>
      <c r="K28" s="209"/>
      <c r="L28" s="175"/>
      <c r="M28" s="202"/>
      <c r="N28" s="170">
        <v>115</v>
      </c>
      <c r="O28" s="209">
        <v>115</v>
      </c>
    </row>
    <row r="29" spans="1:15" ht="4.5" customHeight="1">
      <c r="A29" s="189"/>
      <c r="B29" s="187"/>
      <c r="C29" s="195"/>
      <c r="D29" s="176"/>
      <c r="E29" s="205"/>
      <c r="F29" s="177"/>
      <c r="G29" s="212"/>
      <c r="H29" s="176"/>
      <c r="I29" s="205"/>
      <c r="J29" s="177"/>
      <c r="K29" s="212"/>
      <c r="L29" s="176"/>
      <c r="M29" s="205"/>
      <c r="N29" s="177"/>
      <c r="O29" s="212"/>
    </row>
    <row r="30" spans="1:15" ht="12.75">
      <c r="A30" s="189"/>
      <c r="B30" s="196" t="s">
        <v>77</v>
      </c>
      <c r="C30" s="187"/>
      <c r="D30" s="173">
        <f>SUM(D21:D27)</f>
        <v>-22348</v>
      </c>
      <c r="E30" s="204">
        <v>-38685</v>
      </c>
      <c r="F30" s="174">
        <f>SUM(F21:F27)</f>
        <v>-64350</v>
      </c>
      <c r="G30" s="211">
        <v>-100787</v>
      </c>
      <c r="H30" s="173">
        <v>-51527</v>
      </c>
      <c r="I30" s="204">
        <v>-78359</v>
      </c>
      <c r="J30" s="174">
        <f>SUM(J21:J27)</f>
        <v>-98639</v>
      </c>
      <c r="K30" s="211">
        <v>-131566</v>
      </c>
      <c r="L30" s="173">
        <v>-28083</v>
      </c>
      <c r="M30" s="204">
        <v>-74702</v>
      </c>
      <c r="N30" s="174">
        <v>-98306</v>
      </c>
      <c r="O30" s="211">
        <v>-119357</v>
      </c>
    </row>
    <row r="31" spans="1:15" ht="4.5" customHeight="1">
      <c r="A31" s="189"/>
      <c r="B31" s="187"/>
      <c r="C31" s="194"/>
      <c r="D31" s="173"/>
      <c r="E31" s="204"/>
      <c r="F31" s="168"/>
      <c r="G31" s="211"/>
      <c r="H31" s="173"/>
      <c r="I31" s="204"/>
      <c r="J31" s="168"/>
      <c r="K31" s="211"/>
      <c r="L31" s="173"/>
      <c r="M31" s="204"/>
      <c r="N31" s="168"/>
      <c r="O31" s="211"/>
    </row>
    <row r="32" spans="1:15" ht="12.75">
      <c r="A32" s="186" t="s">
        <v>78</v>
      </c>
      <c r="B32" s="187"/>
      <c r="C32" s="187"/>
      <c r="D32" s="173"/>
      <c r="E32" s="204"/>
      <c r="F32" s="168"/>
      <c r="G32" s="211"/>
      <c r="H32" s="173"/>
      <c r="I32" s="204"/>
      <c r="J32" s="168"/>
      <c r="K32" s="211"/>
      <c r="L32" s="173"/>
      <c r="M32" s="204"/>
      <c r="N32" s="168"/>
      <c r="O32" s="211"/>
    </row>
    <row r="33" spans="1:15" ht="4.5" customHeight="1">
      <c r="A33" s="189"/>
      <c r="B33" s="187"/>
      <c r="C33" s="194"/>
      <c r="D33" s="173"/>
      <c r="E33" s="204"/>
      <c r="F33" s="168"/>
      <c r="G33" s="211"/>
      <c r="H33" s="173"/>
      <c r="I33" s="204"/>
      <c r="J33" s="168"/>
      <c r="K33" s="211"/>
      <c r="L33" s="173"/>
      <c r="M33" s="204"/>
      <c r="N33" s="168"/>
      <c r="O33" s="211"/>
    </row>
    <row r="34" spans="1:15" ht="12.75">
      <c r="A34" s="189"/>
      <c r="B34" s="187"/>
      <c r="C34" s="191" t="s">
        <v>173</v>
      </c>
      <c r="D34" s="169">
        <v>-3140</v>
      </c>
      <c r="E34" s="202">
        <v>-76997</v>
      </c>
      <c r="F34" s="170">
        <v>-78284</v>
      </c>
      <c r="G34" s="209">
        <v>-78294</v>
      </c>
      <c r="H34" s="169">
        <v>-52</v>
      </c>
      <c r="I34" s="202">
        <v>-70570</v>
      </c>
      <c r="J34" s="170">
        <v>-84507</v>
      </c>
      <c r="K34" s="209">
        <v>-84551</v>
      </c>
      <c r="L34" s="169">
        <v>-16</v>
      </c>
      <c r="M34" s="202">
        <v>-58</v>
      </c>
      <c r="N34" s="170">
        <v>-75</v>
      </c>
      <c r="O34" s="209">
        <v>-77</v>
      </c>
    </row>
    <row r="35" spans="1:15" ht="12.75">
      <c r="A35" s="189"/>
      <c r="B35" s="187"/>
      <c r="C35" s="191" t="s">
        <v>79</v>
      </c>
      <c r="D35" s="169">
        <v>-10314</v>
      </c>
      <c r="E35" s="202">
        <v>27901</v>
      </c>
      <c r="F35" s="170">
        <v>11528</v>
      </c>
      <c r="G35" s="209">
        <v>6199</v>
      </c>
      <c r="H35" s="169">
        <v>26466</v>
      </c>
      <c r="I35" s="202">
        <v>74798</v>
      </c>
      <c r="J35" s="170">
        <v>37704</v>
      </c>
      <c r="K35" s="209">
        <v>20734</v>
      </c>
      <c r="L35" s="169">
        <v>-8513</v>
      </c>
      <c r="M35" s="202">
        <v>-15448</v>
      </c>
      <c r="N35" s="170">
        <v>-29662</v>
      </c>
      <c r="O35" s="209">
        <v>-35564</v>
      </c>
    </row>
    <row r="36" spans="1:15" ht="12.75">
      <c r="A36" s="189"/>
      <c r="B36" s="187"/>
      <c r="C36" s="215" t="s">
        <v>80</v>
      </c>
      <c r="D36" s="175"/>
      <c r="E36" s="202"/>
      <c r="F36" s="170">
        <v>0</v>
      </c>
      <c r="G36" s="209">
        <v>0</v>
      </c>
      <c r="H36" s="175"/>
      <c r="I36" s="202"/>
      <c r="J36" s="170">
        <v>1900</v>
      </c>
      <c r="K36" s="209">
        <v>1969</v>
      </c>
      <c r="L36" s="175">
        <v>0</v>
      </c>
      <c r="M36" s="202">
        <v>0</v>
      </c>
      <c r="N36" s="170">
        <v>0</v>
      </c>
      <c r="O36" s="209"/>
    </row>
    <row r="37" spans="1:15" ht="12.75">
      <c r="A37" s="189"/>
      <c r="B37" s="187"/>
      <c r="C37" s="216" t="s">
        <v>81</v>
      </c>
      <c r="D37" s="178"/>
      <c r="E37" s="203"/>
      <c r="F37" s="172"/>
      <c r="G37" s="210"/>
      <c r="H37" s="178"/>
      <c r="I37" s="203"/>
      <c r="J37" s="172"/>
      <c r="K37" s="210"/>
      <c r="L37" s="178">
        <v>-18</v>
      </c>
      <c r="M37" s="203">
        <v>-18</v>
      </c>
      <c r="N37" s="172">
        <v>-18</v>
      </c>
      <c r="O37" s="210">
        <v>491</v>
      </c>
    </row>
    <row r="38" spans="1:15" ht="4.5" customHeight="1">
      <c r="A38" s="189"/>
      <c r="B38" s="187"/>
      <c r="C38" s="193"/>
      <c r="D38" s="173"/>
      <c r="E38" s="204"/>
      <c r="F38" s="168"/>
      <c r="G38" s="211"/>
      <c r="H38" s="173"/>
      <c r="I38" s="204"/>
      <c r="J38" s="168"/>
      <c r="K38" s="211"/>
      <c r="L38" s="173"/>
      <c r="M38" s="204"/>
      <c r="N38" s="168"/>
      <c r="O38" s="211"/>
    </row>
    <row r="39" spans="1:15" ht="12.75">
      <c r="A39" s="189"/>
      <c r="B39" s="196" t="s">
        <v>82</v>
      </c>
      <c r="C39" s="187"/>
      <c r="D39" s="173">
        <f>SUM(D34:D35)</f>
        <v>-13454</v>
      </c>
      <c r="E39" s="204">
        <v>-49096</v>
      </c>
      <c r="F39" s="174">
        <f>SUM(F34:F36)</f>
        <v>-66756</v>
      </c>
      <c r="G39" s="211">
        <v>-72095</v>
      </c>
      <c r="H39" s="173">
        <v>26414</v>
      </c>
      <c r="I39" s="204">
        <v>4228</v>
      </c>
      <c r="J39" s="174">
        <f>SUM(J34:J36)</f>
        <v>-44903</v>
      </c>
      <c r="K39" s="211">
        <v>-61848</v>
      </c>
      <c r="L39" s="173">
        <v>-8547</v>
      </c>
      <c r="M39" s="204">
        <v>-15524</v>
      </c>
      <c r="N39" s="174">
        <v>-29755</v>
      </c>
      <c r="O39" s="211">
        <v>-35150</v>
      </c>
    </row>
    <row r="40" spans="1:15" ht="4.5" customHeight="1">
      <c r="A40" s="189"/>
      <c r="B40" s="196"/>
      <c r="C40" s="187"/>
      <c r="D40" s="173"/>
      <c r="E40" s="204"/>
      <c r="F40" s="168"/>
      <c r="G40" s="211"/>
      <c r="H40" s="173"/>
      <c r="I40" s="204"/>
      <c r="J40" s="168"/>
      <c r="K40" s="211"/>
      <c r="L40" s="173"/>
      <c r="M40" s="204"/>
      <c r="N40" s="168"/>
      <c r="O40" s="211"/>
    </row>
    <row r="41" spans="1:15" ht="12.75">
      <c r="A41" s="189"/>
      <c r="B41" s="196" t="s">
        <v>83</v>
      </c>
      <c r="C41" s="187"/>
      <c r="D41" s="173">
        <v>-1030</v>
      </c>
      <c r="E41" s="204">
        <v>-909</v>
      </c>
      <c r="F41" s="174">
        <v>-1759</v>
      </c>
      <c r="G41" s="211">
        <v>-2122</v>
      </c>
      <c r="H41" s="173">
        <v>102</v>
      </c>
      <c r="I41" s="204">
        <v>371</v>
      </c>
      <c r="J41" s="174">
        <v>595</v>
      </c>
      <c r="K41" s="211">
        <v>1259</v>
      </c>
      <c r="L41" s="173">
        <v>4247</v>
      </c>
      <c r="M41" s="204">
        <v>7319</v>
      </c>
      <c r="N41" s="174">
        <v>6901</v>
      </c>
      <c r="O41" s="211">
        <v>1569</v>
      </c>
    </row>
    <row r="42" spans="1:15" ht="4.5" customHeight="1">
      <c r="A42" s="189"/>
      <c r="B42" s="187"/>
      <c r="C42" s="194"/>
      <c r="D42" s="173"/>
      <c r="E42" s="204"/>
      <c r="F42" s="168"/>
      <c r="G42" s="211"/>
      <c r="H42" s="173"/>
      <c r="I42" s="204"/>
      <c r="J42" s="168"/>
      <c r="K42" s="211"/>
      <c r="L42" s="173"/>
      <c r="M42" s="204"/>
      <c r="N42" s="168"/>
      <c r="O42" s="211"/>
    </row>
    <row r="43" spans="1:15" ht="12.75">
      <c r="A43" s="189"/>
      <c r="B43" s="193" t="s">
        <v>174</v>
      </c>
      <c r="C43" s="187"/>
      <c r="D43" s="173">
        <f>D17+D30+D39+D41</f>
        <v>4076</v>
      </c>
      <c r="E43" s="204">
        <v>12568</v>
      </c>
      <c r="F43" s="174">
        <f>F17+F30+F39+F41</f>
        <v>11224</v>
      </c>
      <c r="G43" s="211">
        <v>14747</v>
      </c>
      <c r="H43" s="173">
        <v>9614</v>
      </c>
      <c r="I43" s="204">
        <v>19011</v>
      </c>
      <c r="J43" s="174">
        <f>J17+J30+J39+J41</f>
        <v>1667</v>
      </c>
      <c r="K43" s="211">
        <v>9181</v>
      </c>
      <c r="L43" s="173">
        <v>10457</v>
      </c>
      <c r="M43" s="204">
        <v>8782</v>
      </c>
      <c r="N43" s="174">
        <v>24427</v>
      </c>
      <c r="O43" s="211">
        <v>33068</v>
      </c>
    </row>
    <row r="44" spans="1:15" ht="4.5" customHeight="1">
      <c r="A44" s="189"/>
      <c r="B44" s="187"/>
      <c r="C44" s="194"/>
      <c r="D44" s="173"/>
      <c r="E44" s="204"/>
      <c r="F44" s="168"/>
      <c r="G44" s="211"/>
      <c r="H44" s="173"/>
      <c r="I44" s="204"/>
      <c r="J44" s="168"/>
      <c r="K44" s="211"/>
      <c r="L44" s="173"/>
      <c r="M44" s="204"/>
      <c r="N44" s="168"/>
      <c r="O44" s="211"/>
    </row>
    <row r="45" spans="1:15" ht="4.5" customHeight="1">
      <c r="A45" s="189"/>
      <c r="B45" s="187"/>
      <c r="C45" s="194"/>
      <c r="D45" s="173"/>
      <c r="E45" s="204"/>
      <c r="F45" s="168"/>
      <c r="G45" s="211"/>
      <c r="H45" s="173"/>
      <c r="I45" s="204"/>
      <c r="J45" s="168"/>
      <c r="K45" s="211"/>
      <c r="L45" s="173"/>
      <c r="M45" s="204"/>
      <c r="N45" s="168"/>
      <c r="O45" s="211"/>
    </row>
    <row r="46" spans="1:15" ht="12.75">
      <c r="A46" s="189"/>
      <c r="B46" s="187"/>
      <c r="C46" s="190" t="s">
        <v>84</v>
      </c>
      <c r="D46" s="169">
        <v>22132</v>
      </c>
      <c r="E46" s="202">
        <v>22132</v>
      </c>
      <c r="F46" s="170">
        <v>22132</v>
      </c>
      <c r="G46" s="209">
        <v>22132</v>
      </c>
      <c r="H46" s="169">
        <v>36879</v>
      </c>
      <c r="I46" s="202">
        <v>36879</v>
      </c>
      <c r="J46" s="170">
        <v>36879</v>
      </c>
      <c r="K46" s="209">
        <v>36879</v>
      </c>
      <c r="L46" s="169">
        <v>46060</v>
      </c>
      <c r="M46" s="202">
        <v>46060</v>
      </c>
      <c r="N46" s="170">
        <v>46060</v>
      </c>
      <c r="O46" s="209">
        <v>46060</v>
      </c>
    </row>
    <row r="47" spans="1:15" ht="4.5" customHeight="1">
      <c r="A47" s="189"/>
      <c r="B47" s="187"/>
      <c r="C47" s="190"/>
      <c r="D47" s="169"/>
      <c r="E47" s="202"/>
      <c r="F47" s="179"/>
      <c r="G47" s="209"/>
      <c r="H47" s="169"/>
      <c r="I47" s="202"/>
      <c r="J47" s="179"/>
      <c r="K47" s="209"/>
      <c r="L47" s="169"/>
      <c r="M47" s="202"/>
      <c r="N47" s="179"/>
      <c r="O47" s="209"/>
    </row>
    <row r="48" spans="1:15" ht="12.75">
      <c r="A48" s="189"/>
      <c r="B48" s="187"/>
      <c r="C48" s="197" t="s">
        <v>85</v>
      </c>
      <c r="D48" s="171">
        <v>26208</v>
      </c>
      <c r="E48" s="203">
        <v>34700</v>
      </c>
      <c r="F48" s="172">
        <v>33356</v>
      </c>
      <c r="G48" s="210">
        <v>36879</v>
      </c>
      <c r="H48" s="171">
        <v>46493</v>
      </c>
      <c r="I48" s="203">
        <v>55890</v>
      </c>
      <c r="J48" s="172">
        <v>38546</v>
      </c>
      <c r="K48" s="210">
        <v>46060</v>
      </c>
      <c r="L48" s="171">
        <v>56517</v>
      </c>
      <c r="M48" s="203">
        <v>54842</v>
      </c>
      <c r="N48" s="172">
        <v>70487</v>
      </c>
      <c r="O48" s="210">
        <v>79128</v>
      </c>
    </row>
    <row r="49" spans="1:15" ht="4.5" customHeight="1">
      <c r="A49" s="189"/>
      <c r="B49" s="187"/>
      <c r="C49" s="193"/>
      <c r="D49" s="173"/>
      <c r="E49" s="204"/>
      <c r="F49" s="168"/>
      <c r="G49" s="211"/>
      <c r="H49" s="173"/>
      <c r="I49" s="204"/>
      <c r="J49" s="168"/>
      <c r="K49" s="211"/>
      <c r="L49" s="173"/>
      <c r="M49" s="204"/>
      <c r="N49" s="168"/>
      <c r="O49" s="211"/>
    </row>
    <row r="50" spans="1:15" ht="13.5" thickBot="1">
      <c r="A50" s="198"/>
      <c r="B50" s="199" t="s">
        <v>174</v>
      </c>
      <c r="C50" s="200"/>
      <c r="D50" s="180">
        <f>D48-D46</f>
        <v>4076</v>
      </c>
      <c r="E50" s="206">
        <v>12568</v>
      </c>
      <c r="F50" s="181">
        <f>F48-F46</f>
        <v>11224</v>
      </c>
      <c r="G50" s="213">
        <v>14747</v>
      </c>
      <c r="H50" s="180">
        <v>9614</v>
      </c>
      <c r="I50" s="206">
        <v>19011</v>
      </c>
      <c r="J50" s="181">
        <f>J48-J46</f>
        <v>1667</v>
      </c>
      <c r="K50" s="213">
        <v>9181</v>
      </c>
      <c r="L50" s="180">
        <v>10457</v>
      </c>
      <c r="M50" s="206">
        <v>8782</v>
      </c>
      <c r="N50" s="181">
        <v>24427</v>
      </c>
      <c r="O50" s="213">
        <v>33068</v>
      </c>
    </row>
    <row r="51" ht="13.5" thickTop="1">
      <c r="C51" s="42"/>
    </row>
    <row r="52" ht="12.75">
      <c r="C52" s="182"/>
    </row>
    <row r="53" spans="1:15" ht="12.75">
      <c r="A53" s="47" t="s">
        <v>279</v>
      </c>
      <c r="K53" s="402"/>
      <c r="O53" s="402"/>
    </row>
    <row r="54" ht="12.75">
      <c r="A54" s="47" t="s">
        <v>280</v>
      </c>
    </row>
  </sheetData>
  <printOptions/>
  <pageMargins left="0.393" right="0.393" top="0.39" bottom="0.5" header="0.46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"/>
  <sheetViews>
    <sheetView tabSelected="1" workbookViewId="0" topLeftCell="A1">
      <pane xSplit="2" ySplit="4" topLeftCell="L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1" sqref="B41"/>
    </sheetView>
  </sheetViews>
  <sheetFormatPr defaultColWidth="9.140625" defaultRowHeight="12.75"/>
  <cols>
    <col min="1" max="1" width="5.8515625" style="226" customWidth="1"/>
    <col min="2" max="2" width="36.140625" style="5" customWidth="1"/>
    <col min="3" max="6" width="11.421875" style="14" bestFit="1" customWidth="1"/>
    <col min="7" max="7" width="12.8515625" style="14" bestFit="1" customWidth="1"/>
    <col min="8" max="10" width="11.421875" style="14" bestFit="1" customWidth="1"/>
    <col min="11" max="11" width="12.8515625" style="14" bestFit="1" customWidth="1"/>
    <col min="12" max="16" width="9.140625" style="5" customWidth="1"/>
    <col min="17" max="21" width="12.8515625" style="5" bestFit="1" customWidth="1"/>
    <col min="22" max="16384" width="9.140625" style="5" customWidth="1"/>
  </cols>
  <sheetData>
    <row r="1" spans="1:21" ht="12.75">
      <c r="A1" s="217" t="s">
        <v>2</v>
      </c>
      <c r="B1" s="218"/>
      <c r="C1" s="1">
        <v>2004</v>
      </c>
      <c r="D1" s="1">
        <v>2005</v>
      </c>
      <c r="E1" s="1">
        <v>2005</v>
      </c>
      <c r="F1" s="1">
        <v>2005</v>
      </c>
      <c r="G1" s="1">
        <v>2005</v>
      </c>
      <c r="H1" s="1">
        <v>2006</v>
      </c>
      <c r="I1" s="1">
        <v>2006</v>
      </c>
      <c r="J1" s="1">
        <v>2006</v>
      </c>
      <c r="K1" s="404">
        <v>2006</v>
      </c>
      <c r="M1" s="20" t="s">
        <v>275</v>
      </c>
      <c r="N1" s="20"/>
      <c r="O1" s="20"/>
      <c r="P1" s="20"/>
      <c r="Q1" s="442">
        <v>2005</v>
      </c>
      <c r="R1" s="416">
        <v>2006</v>
      </c>
      <c r="S1" s="416">
        <v>2006</v>
      </c>
      <c r="T1" s="416">
        <v>2006</v>
      </c>
      <c r="U1" s="442">
        <v>2006</v>
      </c>
    </row>
    <row r="2" spans="1:21" ht="12.75">
      <c r="A2" s="219" t="s">
        <v>175</v>
      </c>
      <c r="B2" s="220"/>
      <c r="C2" s="3" t="s">
        <v>177</v>
      </c>
      <c r="D2" s="2" t="s">
        <v>86</v>
      </c>
      <c r="E2" s="2" t="s">
        <v>159</v>
      </c>
      <c r="F2" s="227">
        <v>38625</v>
      </c>
      <c r="G2" s="3" t="s">
        <v>177</v>
      </c>
      <c r="H2" s="2" t="s">
        <v>86</v>
      </c>
      <c r="I2" s="2" t="s">
        <v>159</v>
      </c>
      <c r="J2" s="227">
        <v>38625</v>
      </c>
      <c r="K2" s="405" t="s">
        <v>177</v>
      </c>
      <c r="M2" s="20" t="s">
        <v>276</v>
      </c>
      <c r="N2" s="20"/>
      <c r="O2" s="20"/>
      <c r="P2" s="20"/>
      <c r="Q2" s="442" t="s">
        <v>274</v>
      </c>
      <c r="R2" s="416" t="s">
        <v>281</v>
      </c>
      <c r="S2" s="416" t="s">
        <v>282</v>
      </c>
      <c r="T2" s="416" t="s">
        <v>283</v>
      </c>
      <c r="U2" s="442" t="s">
        <v>274</v>
      </c>
    </row>
    <row r="3" spans="1:21" ht="12.75">
      <c r="A3" s="219"/>
      <c r="B3" s="220"/>
      <c r="C3" s="3"/>
      <c r="D3" s="2"/>
      <c r="E3" s="2"/>
      <c r="F3" s="227"/>
      <c r="G3" s="413" t="s">
        <v>268</v>
      </c>
      <c r="H3" s="2"/>
      <c r="I3" s="2"/>
      <c r="J3" s="227"/>
      <c r="K3" s="413" t="s">
        <v>268</v>
      </c>
      <c r="M3" s="20" t="s">
        <v>277</v>
      </c>
      <c r="N3" s="20"/>
      <c r="O3" s="20"/>
      <c r="P3" s="20"/>
      <c r="Q3" s="413" t="s">
        <v>268</v>
      </c>
      <c r="R3" s="413" t="s">
        <v>268</v>
      </c>
      <c r="S3" s="413" t="s">
        <v>268</v>
      </c>
      <c r="T3" s="413" t="s">
        <v>268</v>
      </c>
      <c r="U3" s="413" t="s">
        <v>268</v>
      </c>
    </row>
    <row r="4" spans="1:21" ht="12.75">
      <c r="A4" s="221" t="s">
        <v>176</v>
      </c>
      <c r="B4" s="222"/>
      <c r="C4" s="28" t="s">
        <v>57</v>
      </c>
      <c r="D4" s="28" t="s">
        <v>57</v>
      </c>
      <c r="E4" s="28" t="s">
        <v>57</v>
      </c>
      <c r="F4" s="28" t="s">
        <v>57</v>
      </c>
      <c r="G4" s="28" t="s">
        <v>57</v>
      </c>
      <c r="H4" s="28" t="s">
        <v>57</v>
      </c>
      <c r="I4" s="28" t="s">
        <v>57</v>
      </c>
      <c r="J4" s="28" t="s">
        <v>57</v>
      </c>
      <c r="K4" s="410" t="s">
        <v>57</v>
      </c>
      <c r="M4" s="20"/>
      <c r="N4" s="20"/>
      <c r="O4" s="20"/>
      <c r="P4" s="20"/>
      <c r="Q4" s="410" t="s">
        <v>57</v>
      </c>
      <c r="R4" s="410" t="s">
        <v>57</v>
      </c>
      <c r="S4" s="410" t="s">
        <v>57</v>
      </c>
      <c r="T4" s="410" t="s">
        <v>57</v>
      </c>
      <c r="U4" s="410" t="s">
        <v>57</v>
      </c>
    </row>
    <row r="5" spans="1:21" ht="12.75">
      <c r="A5" s="15"/>
      <c r="B5" s="15"/>
      <c r="C5" s="25"/>
      <c r="D5" s="9"/>
      <c r="E5" s="22"/>
      <c r="F5" s="9"/>
      <c r="G5" s="25"/>
      <c r="H5" s="9"/>
      <c r="I5" s="22"/>
      <c r="J5" s="9"/>
      <c r="K5" s="25"/>
      <c r="Q5" s="9"/>
      <c r="R5" s="22"/>
      <c r="S5" s="9"/>
      <c r="T5" s="22"/>
      <c r="U5" s="436"/>
    </row>
    <row r="6" spans="1:21" s="8" customFormat="1" ht="15.75">
      <c r="A6" s="21" t="s">
        <v>16</v>
      </c>
      <c r="B6" s="16"/>
      <c r="C6" s="26"/>
      <c r="D6" s="6"/>
      <c r="E6" s="23"/>
      <c r="F6" s="6"/>
      <c r="G6" s="26"/>
      <c r="H6" s="6"/>
      <c r="I6" s="23"/>
      <c r="J6" s="6"/>
      <c r="K6" s="26"/>
      <c r="Q6" s="6"/>
      <c r="R6" s="23"/>
      <c r="S6" s="6"/>
      <c r="T6" s="23"/>
      <c r="U6" s="437"/>
    </row>
    <row r="7" spans="1:21" s="8" customFormat="1" ht="12.75">
      <c r="A7" s="16"/>
      <c r="B7" s="16"/>
      <c r="C7" s="26"/>
      <c r="D7" s="6"/>
      <c r="E7" s="23"/>
      <c r="F7" s="6"/>
      <c r="G7" s="26"/>
      <c r="H7" s="6"/>
      <c r="I7" s="23"/>
      <c r="J7" s="6"/>
      <c r="K7" s="26"/>
      <c r="Q7" s="6"/>
      <c r="R7" s="23"/>
      <c r="S7" s="6"/>
      <c r="T7" s="23"/>
      <c r="U7" s="437"/>
    </row>
    <row r="8" spans="1:21" s="8" customFormat="1" ht="12.75">
      <c r="A8" s="223" t="s">
        <v>179</v>
      </c>
      <c r="B8" s="16"/>
      <c r="C8" s="26"/>
      <c r="D8" s="6"/>
      <c r="E8" s="23"/>
      <c r="F8" s="6"/>
      <c r="G8" s="26"/>
      <c r="H8" s="6"/>
      <c r="I8" s="23"/>
      <c r="J8" s="6"/>
      <c r="K8" s="26"/>
      <c r="Q8" s="6"/>
      <c r="R8" s="23"/>
      <c r="S8" s="6"/>
      <c r="T8" s="23"/>
      <c r="U8" s="437"/>
    </row>
    <row r="9" spans="1:21" s="8" customFormat="1" ht="12.75">
      <c r="A9" s="16"/>
      <c r="B9" s="20" t="s">
        <v>125</v>
      </c>
      <c r="C9" s="26">
        <v>191228</v>
      </c>
      <c r="D9" s="6">
        <v>43407</v>
      </c>
      <c r="E9" s="23">
        <v>85333</v>
      </c>
      <c r="F9" s="6">
        <v>123746</v>
      </c>
      <c r="G9" s="26">
        <v>162155</v>
      </c>
      <c r="H9" s="6">
        <v>37398</v>
      </c>
      <c r="I9" s="23">
        <v>74374</v>
      </c>
      <c r="J9" s="6">
        <v>110186</v>
      </c>
      <c r="K9" s="26">
        <v>143350</v>
      </c>
      <c r="Q9" s="6">
        <v>40235</v>
      </c>
      <c r="R9" s="23">
        <v>36950</v>
      </c>
      <c r="S9" s="6">
        <v>36660</v>
      </c>
      <c r="T9" s="23">
        <v>35567</v>
      </c>
      <c r="U9" s="437">
        <v>34173</v>
      </c>
    </row>
    <row r="10" spans="1:21" s="4" customFormat="1" ht="12.75">
      <c r="A10" s="17"/>
      <c r="B10" s="18" t="s">
        <v>128</v>
      </c>
      <c r="C10" s="26">
        <v>18089</v>
      </c>
      <c r="D10" s="6">
        <v>3917</v>
      </c>
      <c r="E10" s="23">
        <v>8271</v>
      </c>
      <c r="F10" s="6">
        <v>13476</v>
      </c>
      <c r="G10" s="26">
        <v>18479</v>
      </c>
      <c r="H10" s="6">
        <v>4851</v>
      </c>
      <c r="I10" s="23">
        <v>8587</v>
      </c>
      <c r="J10" s="6">
        <v>13626</v>
      </c>
      <c r="K10" s="26">
        <v>18161</v>
      </c>
      <c r="Q10" s="6">
        <v>5003</v>
      </c>
      <c r="R10" s="23">
        <v>4851</v>
      </c>
      <c r="S10" s="6">
        <v>3736</v>
      </c>
      <c r="T10" s="23">
        <v>5039</v>
      </c>
      <c r="U10" s="437">
        <v>4535</v>
      </c>
    </row>
    <row r="11" spans="1:21" s="4" customFormat="1" ht="12.75">
      <c r="A11" s="17"/>
      <c r="B11" s="18" t="s">
        <v>0</v>
      </c>
      <c r="C11" s="26">
        <v>28633</v>
      </c>
      <c r="D11" s="6">
        <v>8920</v>
      </c>
      <c r="E11" s="23">
        <v>17981</v>
      </c>
      <c r="F11" s="6">
        <v>27485</v>
      </c>
      <c r="G11" s="26">
        <v>37234</v>
      </c>
      <c r="H11" s="6">
        <v>10593</v>
      </c>
      <c r="I11" s="23">
        <v>21888</v>
      </c>
      <c r="J11" s="6">
        <v>33410</v>
      </c>
      <c r="K11" s="26">
        <v>45801</v>
      </c>
      <c r="Q11" s="6">
        <v>9749</v>
      </c>
      <c r="R11" s="23">
        <v>10593</v>
      </c>
      <c r="S11" s="6">
        <v>11295</v>
      </c>
      <c r="T11" s="23">
        <v>11522</v>
      </c>
      <c r="U11" s="437">
        <v>12391</v>
      </c>
    </row>
    <row r="12" spans="1:21" s="4" customFormat="1" ht="12.75">
      <c r="A12" s="17"/>
      <c r="B12" s="18" t="s">
        <v>137</v>
      </c>
      <c r="C12" s="26">
        <v>63648</v>
      </c>
      <c r="D12" s="6">
        <v>15344</v>
      </c>
      <c r="E12" s="23">
        <v>31546</v>
      </c>
      <c r="F12" s="6">
        <v>48049</v>
      </c>
      <c r="G12" s="26">
        <v>67117</v>
      </c>
      <c r="H12" s="6">
        <v>16950</v>
      </c>
      <c r="I12" s="23">
        <v>38301</v>
      </c>
      <c r="J12" s="6">
        <v>57053</v>
      </c>
      <c r="K12" s="26">
        <v>84881</v>
      </c>
      <c r="Q12" s="6">
        <v>19068</v>
      </c>
      <c r="R12" s="23">
        <v>16950</v>
      </c>
      <c r="S12" s="6">
        <v>21351</v>
      </c>
      <c r="T12" s="23">
        <v>18752</v>
      </c>
      <c r="U12" s="437">
        <v>27828</v>
      </c>
    </row>
    <row r="13" spans="1:21" s="4" customFormat="1" ht="12.75">
      <c r="A13" s="17"/>
      <c r="B13" s="18" t="s">
        <v>181</v>
      </c>
      <c r="C13" s="26">
        <v>301598</v>
      </c>
      <c r="D13" s="6">
        <f>SUM(D9:D12)</f>
        <v>71588</v>
      </c>
      <c r="E13" s="23">
        <f>SUM(E9:E12)</f>
        <v>143131</v>
      </c>
      <c r="F13" s="6">
        <f>SUM(F9:F12)</f>
        <v>212756</v>
      </c>
      <c r="G13" s="26">
        <v>284985</v>
      </c>
      <c r="H13" s="6">
        <f>SUM(H9:H12)</f>
        <v>69792</v>
      </c>
      <c r="I13" s="23">
        <v>143150</v>
      </c>
      <c r="J13" s="6">
        <v>214275</v>
      </c>
      <c r="K13" s="26">
        <v>292193</v>
      </c>
      <c r="Q13" s="6">
        <v>74055</v>
      </c>
      <c r="R13" s="23">
        <v>69344</v>
      </c>
      <c r="S13" s="6">
        <v>73042</v>
      </c>
      <c r="T13" s="23">
        <v>70880</v>
      </c>
      <c r="U13" s="437">
        <v>78927</v>
      </c>
    </row>
    <row r="14" spans="1:21" s="4" customFormat="1" ht="12.75">
      <c r="A14" s="17"/>
      <c r="B14" s="18" t="s">
        <v>1</v>
      </c>
      <c r="C14" s="26">
        <v>85612</v>
      </c>
      <c r="D14" s="6">
        <v>26522</v>
      </c>
      <c r="E14" s="23">
        <v>53439</v>
      </c>
      <c r="F14" s="6">
        <v>78082</v>
      </c>
      <c r="G14" s="26">
        <v>106559</v>
      </c>
      <c r="H14" s="6">
        <v>23581</v>
      </c>
      <c r="I14" s="23">
        <v>46740</v>
      </c>
      <c r="J14" s="6">
        <v>69586</v>
      </c>
      <c r="K14" s="26">
        <v>94525</v>
      </c>
      <c r="Q14" s="6">
        <v>24976</v>
      </c>
      <c r="R14" s="23">
        <v>24761</v>
      </c>
      <c r="S14" s="6">
        <v>24381</v>
      </c>
      <c r="T14" s="23">
        <v>24071</v>
      </c>
      <c r="U14" s="437">
        <v>21312</v>
      </c>
    </row>
    <row r="15" spans="1:21" s="4" customFormat="1" ht="12.75">
      <c r="A15" s="17"/>
      <c r="B15" s="18" t="s">
        <v>60</v>
      </c>
      <c r="C15" s="26">
        <v>13065</v>
      </c>
      <c r="D15" s="6">
        <v>11238</v>
      </c>
      <c r="E15" s="23">
        <v>22774</v>
      </c>
      <c r="F15" s="6">
        <v>32530</v>
      </c>
      <c r="G15" s="26">
        <v>45269</v>
      </c>
      <c r="H15" s="6">
        <v>8522</v>
      </c>
      <c r="I15" s="23">
        <v>16188</v>
      </c>
      <c r="J15" s="6">
        <v>24030</v>
      </c>
      <c r="K15" s="26">
        <v>32128</v>
      </c>
      <c r="Q15" s="6">
        <v>9238</v>
      </c>
      <c r="R15" s="23">
        <v>9702</v>
      </c>
      <c r="S15" s="6">
        <v>8888</v>
      </c>
      <c r="T15" s="23">
        <v>9067</v>
      </c>
      <c r="U15" s="437">
        <v>4471</v>
      </c>
    </row>
    <row r="16" spans="1:21" s="4" customFormat="1" ht="12.75">
      <c r="A16" s="18"/>
      <c r="B16" s="18"/>
      <c r="C16" s="26"/>
      <c r="D16" s="6"/>
      <c r="E16" s="23"/>
      <c r="F16" s="6"/>
      <c r="G16" s="26"/>
      <c r="H16" s="6"/>
      <c r="I16" s="23"/>
      <c r="J16" s="6"/>
      <c r="K16" s="26"/>
      <c r="P16" s="414"/>
      <c r="Q16" s="415"/>
      <c r="R16" s="441"/>
      <c r="S16" s="415"/>
      <c r="T16" s="441"/>
      <c r="U16" s="438"/>
    </row>
    <row r="17" spans="1:21" s="4" customFormat="1" ht="12.75">
      <c r="A17" s="224" t="s">
        <v>165</v>
      </c>
      <c r="B17" s="18"/>
      <c r="C17" s="26"/>
      <c r="D17" s="6">
        <v>370714</v>
      </c>
      <c r="E17" s="23">
        <v>364542</v>
      </c>
      <c r="F17" s="6">
        <v>358339</v>
      </c>
      <c r="G17" s="26">
        <v>358568</v>
      </c>
      <c r="H17" s="6">
        <v>351924</v>
      </c>
      <c r="I17" s="23">
        <v>345395</v>
      </c>
      <c r="J17" s="6">
        <v>340436</v>
      </c>
      <c r="K17" s="26">
        <v>336623</v>
      </c>
      <c r="Q17" s="6"/>
      <c r="R17" s="23"/>
      <c r="S17" s="6"/>
      <c r="T17" s="23"/>
      <c r="U17" s="437"/>
    </row>
    <row r="18" spans="1:21" s="4" customFormat="1" ht="12.75">
      <c r="A18" s="224" t="s">
        <v>166</v>
      </c>
      <c r="B18" s="18"/>
      <c r="C18" s="26"/>
      <c r="D18" s="6">
        <v>31833</v>
      </c>
      <c r="E18" s="23">
        <v>31099</v>
      </c>
      <c r="F18" s="6">
        <v>30768</v>
      </c>
      <c r="G18" s="26">
        <v>38003</v>
      </c>
      <c r="H18" s="6">
        <v>36127</v>
      </c>
      <c r="I18" s="23">
        <v>41111</v>
      </c>
      <c r="J18" s="6">
        <v>49206</v>
      </c>
      <c r="K18" s="26">
        <v>52467</v>
      </c>
      <c r="Q18" s="6"/>
      <c r="R18" s="23"/>
      <c r="S18" s="6"/>
      <c r="T18" s="23"/>
      <c r="U18" s="437"/>
    </row>
    <row r="19" spans="1:21" s="4" customFormat="1" ht="12.75">
      <c r="A19" s="224" t="s">
        <v>70</v>
      </c>
      <c r="B19" s="18"/>
      <c r="C19" s="26">
        <v>32966</v>
      </c>
      <c r="D19" s="6">
        <v>5209</v>
      </c>
      <c r="E19" s="23">
        <v>13652</v>
      </c>
      <c r="F19" s="6">
        <v>22044</v>
      </c>
      <c r="G19" s="26">
        <v>45533</v>
      </c>
      <c r="H19" s="6">
        <v>6693</v>
      </c>
      <c r="I19" s="23">
        <v>16634</v>
      </c>
      <c r="J19" s="6">
        <v>25906</v>
      </c>
      <c r="K19" s="26">
        <v>43115</v>
      </c>
      <c r="Q19" s="6"/>
      <c r="R19" s="23"/>
      <c r="S19" s="6"/>
      <c r="T19" s="23"/>
      <c r="U19" s="437"/>
    </row>
    <row r="20" spans="1:21" ht="12.75">
      <c r="A20" s="19"/>
      <c r="B20" s="29"/>
      <c r="C20" s="27"/>
      <c r="D20" s="10"/>
      <c r="E20" s="24"/>
      <c r="F20" s="10"/>
      <c r="G20" s="27"/>
      <c r="H20" s="10"/>
      <c r="I20" s="24"/>
      <c r="J20" s="10"/>
      <c r="K20" s="27"/>
      <c r="Q20" s="10"/>
      <c r="R20" s="24"/>
      <c r="S20" s="10"/>
      <c r="T20" s="24"/>
      <c r="U20" s="439"/>
    </row>
    <row r="21" spans="1:21" ht="15.75">
      <c r="A21" s="21" t="s">
        <v>178</v>
      </c>
      <c r="B21" s="20"/>
      <c r="C21" s="26"/>
      <c r="D21" s="6"/>
      <c r="E21" s="23"/>
      <c r="F21" s="6"/>
      <c r="G21" s="26"/>
      <c r="H21" s="6"/>
      <c r="I21" s="23"/>
      <c r="J21" s="6"/>
      <c r="K21" s="26"/>
      <c r="Q21" s="6"/>
      <c r="R21" s="23"/>
      <c r="S21" s="6"/>
      <c r="T21" s="23"/>
      <c r="U21" s="437"/>
    </row>
    <row r="22" spans="1:21" ht="15.75">
      <c r="A22" s="21"/>
      <c r="B22" s="20"/>
      <c r="C22" s="26"/>
      <c r="D22" s="6"/>
      <c r="E22" s="23"/>
      <c r="F22" s="6"/>
      <c r="G22" s="26"/>
      <c r="H22" s="6"/>
      <c r="I22" s="23"/>
      <c r="J22" s="6"/>
      <c r="K22" s="26"/>
      <c r="Q22" s="6"/>
      <c r="R22" s="23"/>
      <c r="S22" s="6"/>
      <c r="T22" s="23"/>
      <c r="U22" s="437"/>
    </row>
    <row r="23" spans="1:21" ht="12.75">
      <c r="A23" s="223" t="s">
        <v>179</v>
      </c>
      <c r="B23" s="20"/>
      <c r="C23" s="26"/>
      <c r="D23" s="6"/>
      <c r="E23" s="23"/>
      <c r="F23" s="6"/>
      <c r="G23" s="26"/>
      <c r="H23" s="6"/>
      <c r="I23" s="23"/>
      <c r="J23" s="6"/>
      <c r="K23" s="26"/>
      <c r="Q23" s="6"/>
      <c r="R23" s="23"/>
      <c r="S23" s="6"/>
      <c r="T23" s="23"/>
      <c r="U23" s="437"/>
    </row>
    <row r="24" spans="1:21" ht="12.75">
      <c r="A24" s="20"/>
      <c r="B24" s="20" t="s">
        <v>125</v>
      </c>
      <c r="C24" s="26">
        <v>30667</v>
      </c>
      <c r="D24" s="6">
        <v>7064</v>
      </c>
      <c r="E24" s="23">
        <v>16741</v>
      </c>
      <c r="F24" s="6">
        <v>26341</v>
      </c>
      <c r="G24" s="26">
        <v>35922</v>
      </c>
      <c r="H24" s="6">
        <v>9304</v>
      </c>
      <c r="I24" s="23">
        <v>19248</v>
      </c>
      <c r="J24" s="6">
        <v>29658</v>
      </c>
      <c r="K24" s="26">
        <v>38833</v>
      </c>
      <c r="Q24" s="6">
        <v>9581</v>
      </c>
      <c r="R24" s="23">
        <v>9304</v>
      </c>
      <c r="S24" s="6">
        <v>9944</v>
      </c>
      <c r="T24" s="23">
        <v>10410</v>
      </c>
      <c r="U24" s="437">
        <v>9175</v>
      </c>
    </row>
    <row r="25" spans="1:21" ht="12.75">
      <c r="A25" s="20"/>
      <c r="B25" s="18" t="s">
        <v>128</v>
      </c>
      <c r="C25" s="26">
        <v>8479</v>
      </c>
      <c r="D25" s="6">
        <v>1901</v>
      </c>
      <c r="E25" s="23">
        <v>4897</v>
      </c>
      <c r="F25" s="6">
        <v>9135</v>
      </c>
      <c r="G25" s="26">
        <v>12299</v>
      </c>
      <c r="H25" s="6">
        <v>3531</v>
      </c>
      <c r="I25" s="23">
        <v>7662</v>
      </c>
      <c r="J25" s="6">
        <v>13031</v>
      </c>
      <c r="K25" s="26">
        <v>17084</v>
      </c>
      <c r="Q25" s="6">
        <v>3164</v>
      </c>
      <c r="R25" s="23">
        <v>3531</v>
      </c>
      <c r="S25" s="6">
        <v>4131</v>
      </c>
      <c r="T25" s="23">
        <v>5369</v>
      </c>
      <c r="U25" s="437">
        <v>4053</v>
      </c>
    </row>
    <row r="26" spans="1:21" ht="12.75">
      <c r="A26" s="20"/>
      <c r="B26" s="18" t="s">
        <v>0</v>
      </c>
      <c r="C26" s="26">
        <v>1731</v>
      </c>
      <c r="D26" s="6">
        <v>486</v>
      </c>
      <c r="E26" s="23">
        <v>1200</v>
      </c>
      <c r="F26" s="6">
        <v>1897</v>
      </c>
      <c r="G26" s="26">
        <v>2703</v>
      </c>
      <c r="H26" s="6">
        <v>881</v>
      </c>
      <c r="I26" s="23">
        <v>1888</v>
      </c>
      <c r="J26" s="6">
        <v>2933</v>
      </c>
      <c r="K26" s="26">
        <v>4045</v>
      </c>
      <c r="Q26" s="6">
        <v>806</v>
      </c>
      <c r="R26" s="23">
        <v>881</v>
      </c>
      <c r="S26" s="6">
        <v>1007</v>
      </c>
      <c r="T26" s="23">
        <v>1045</v>
      </c>
      <c r="U26" s="437">
        <v>1112</v>
      </c>
    </row>
    <row r="27" spans="1:21" ht="12.75">
      <c r="A27" s="20"/>
      <c r="B27" s="18" t="s">
        <v>137</v>
      </c>
      <c r="C27" s="26">
        <v>4816</v>
      </c>
      <c r="D27" s="6">
        <v>1069</v>
      </c>
      <c r="E27" s="23">
        <v>3063</v>
      </c>
      <c r="F27" s="6">
        <v>4860</v>
      </c>
      <c r="G27" s="26">
        <v>7059</v>
      </c>
      <c r="H27" s="6">
        <v>2076</v>
      </c>
      <c r="I27" s="23">
        <v>4238</v>
      </c>
      <c r="J27" s="6">
        <v>6709</v>
      </c>
      <c r="K27" s="26">
        <v>8991</v>
      </c>
      <c r="Q27" s="6">
        <v>2199</v>
      </c>
      <c r="R27" s="23">
        <v>2076</v>
      </c>
      <c r="S27" s="6">
        <v>2162</v>
      </c>
      <c r="T27" s="23">
        <v>2471</v>
      </c>
      <c r="U27" s="437">
        <v>2282</v>
      </c>
    </row>
    <row r="28" spans="1:21" ht="12.75">
      <c r="A28" s="20"/>
      <c r="B28" s="18" t="s">
        <v>181</v>
      </c>
      <c r="C28" s="26">
        <v>45693</v>
      </c>
      <c r="D28" s="6">
        <f>SUM(D24:D27)</f>
        <v>10520</v>
      </c>
      <c r="E28" s="23">
        <f>SUM(E24:E27)</f>
        <v>25901</v>
      </c>
      <c r="F28" s="6">
        <f>SUM(F24:F27)</f>
        <v>42233</v>
      </c>
      <c r="G28" s="26">
        <v>57983</v>
      </c>
      <c r="H28" s="6">
        <f>SUM(H24:H27)</f>
        <v>15792</v>
      </c>
      <c r="I28" s="23">
        <v>33036</v>
      </c>
      <c r="J28" s="6">
        <v>52331</v>
      </c>
      <c r="K28" s="26">
        <v>68953</v>
      </c>
      <c r="Q28" s="6">
        <v>15750</v>
      </c>
      <c r="R28" s="23">
        <v>15792</v>
      </c>
      <c r="S28" s="6">
        <v>17244</v>
      </c>
      <c r="T28" s="23">
        <v>19295</v>
      </c>
      <c r="U28" s="437">
        <v>16622</v>
      </c>
    </row>
    <row r="29" spans="1:21" ht="12.75">
      <c r="A29" s="20"/>
      <c r="B29" s="18" t="s">
        <v>1</v>
      </c>
      <c r="C29" s="26">
        <v>16138</v>
      </c>
      <c r="D29" s="6">
        <v>4425</v>
      </c>
      <c r="E29" s="23">
        <v>9148</v>
      </c>
      <c r="F29" s="6">
        <v>15472</v>
      </c>
      <c r="G29" s="26">
        <v>19565</v>
      </c>
      <c r="H29" s="6">
        <v>6701</v>
      </c>
      <c r="I29" s="23">
        <v>12863</v>
      </c>
      <c r="J29" s="6">
        <v>20887</v>
      </c>
      <c r="K29" s="26">
        <v>24169</v>
      </c>
      <c r="Q29" s="6">
        <v>4093</v>
      </c>
      <c r="R29" s="23">
        <v>6701</v>
      </c>
      <c r="S29" s="6">
        <v>6162</v>
      </c>
      <c r="T29" s="23">
        <v>8024</v>
      </c>
      <c r="U29" s="437">
        <v>3282</v>
      </c>
    </row>
    <row r="30" spans="1:21" ht="12.75">
      <c r="A30" s="20"/>
      <c r="B30" s="18" t="s">
        <v>60</v>
      </c>
      <c r="C30" s="26">
        <v>7024</v>
      </c>
      <c r="D30" s="6">
        <v>2371</v>
      </c>
      <c r="E30" s="23">
        <v>4416</v>
      </c>
      <c r="F30" s="6">
        <v>8029</v>
      </c>
      <c r="G30" s="26">
        <v>8961</v>
      </c>
      <c r="H30" s="6">
        <v>3952</v>
      </c>
      <c r="I30" s="23">
        <v>6424</v>
      </c>
      <c r="J30" s="6">
        <v>11349</v>
      </c>
      <c r="K30" s="26">
        <v>11492</v>
      </c>
      <c r="Q30" s="6">
        <v>932</v>
      </c>
      <c r="R30" s="23">
        <v>3952</v>
      </c>
      <c r="S30" s="6">
        <v>2472</v>
      </c>
      <c r="T30" s="23">
        <v>4925</v>
      </c>
      <c r="U30" s="437">
        <v>143</v>
      </c>
    </row>
    <row r="31" spans="1:21" ht="12.75">
      <c r="A31" s="20"/>
      <c r="B31" s="20"/>
      <c r="C31" s="26"/>
      <c r="D31" s="6"/>
      <c r="E31" s="23"/>
      <c r="F31" s="6"/>
      <c r="G31" s="26"/>
      <c r="H31" s="6"/>
      <c r="I31" s="23"/>
      <c r="J31" s="6"/>
      <c r="K31" s="26"/>
      <c r="P31" s="414"/>
      <c r="Q31" s="415"/>
      <c r="R31" s="441"/>
      <c r="S31" s="415"/>
      <c r="T31" s="441"/>
      <c r="U31" s="438"/>
    </row>
    <row r="32" spans="1:21" ht="12.75">
      <c r="A32" s="224" t="s">
        <v>165</v>
      </c>
      <c r="B32" s="20"/>
      <c r="C32" s="26"/>
      <c r="D32" s="6">
        <v>81184</v>
      </c>
      <c r="E32" s="23">
        <v>79836</v>
      </c>
      <c r="F32" s="6">
        <v>77687</v>
      </c>
      <c r="G32" s="26">
        <v>79167</v>
      </c>
      <c r="H32" s="6">
        <v>82082</v>
      </c>
      <c r="I32" s="23">
        <v>85299</v>
      </c>
      <c r="J32" s="6">
        <v>81761</v>
      </c>
      <c r="K32" s="26">
        <v>74136</v>
      </c>
      <c r="Q32" s="6"/>
      <c r="R32" s="23"/>
      <c r="S32" s="6"/>
      <c r="T32" s="23"/>
      <c r="U32" s="437"/>
    </row>
    <row r="33" spans="1:21" ht="12.75">
      <c r="A33" s="224" t="s">
        <v>166</v>
      </c>
      <c r="B33" s="20"/>
      <c r="C33" s="26"/>
      <c r="D33" s="6">
        <v>18554</v>
      </c>
      <c r="E33" s="23">
        <v>18945</v>
      </c>
      <c r="F33" s="6">
        <v>19994</v>
      </c>
      <c r="G33" s="26">
        <v>20454</v>
      </c>
      <c r="H33" s="6">
        <v>22332</v>
      </c>
      <c r="I33" s="23">
        <v>22303</v>
      </c>
      <c r="J33" s="6">
        <v>21842</v>
      </c>
      <c r="K33" s="26">
        <v>20743</v>
      </c>
      <c r="Q33" s="6"/>
      <c r="R33" s="23"/>
      <c r="S33" s="6"/>
      <c r="T33" s="23"/>
      <c r="U33" s="437"/>
    </row>
    <row r="34" spans="1:21" ht="12.75">
      <c r="A34" s="224" t="s">
        <v>70</v>
      </c>
      <c r="B34" s="20"/>
      <c r="C34" s="26">
        <v>5385</v>
      </c>
      <c r="D34" s="6">
        <v>596</v>
      </c>
      <c r="E34" s="23">
        <v>2044</v>
      </c>
      <c r="F34" s="6">
        <v>3209</v>
      </c>
      <c r="G34" s="26">
        <v>7519</v>
      </c>
      <c r="H34" s="6">
        <v>895</v>
      </c>
      <c r="I34" s="23">
        <v>2433</v>
      </c>
      <c r="J34" s="6">
        <v>4002</v>
      </c>
      <c r="K34" s="26">
        <v>6530</v>
      </c>
      <c r="Q34" s="6"/>
      <c r="R34" s="23"/>
      <c r="S34" s="6"/>
      <c r="T34" s="23"/>
      <c r="U34" s="437"/>
    </row>
    <row r="35" spans="1:21" ht="12.75">
      <c r="A35" s="19"/>
      <c r="B35" s="29"/>
      <c r="C35" s="27"/>
      <c r="D35" s="10"/>
      <c r="E35" s="24"/>
      <c r="F35" s="10"/>
      <c r="G35" s="27"/>
      <c r="H35" s="10"/>
      <c r="I35" s="24"/>
      <c r="J35" s="10"/>
      <c r="K35" s="27"/>
      <c r="Q35" s="10"/>
      <c r="R35" s="24"/>
      <c r="S35" s="10"/>
      <c r="T35" s="24"/>
      <c r="U35" s="439"/>
    </row>
    <row r="36" spans="1:21" ht="15.75">
      <c r="A36" s="21" t="s">
        <v>47</v>
      </c>
      <c r="B36" s="20"/>
      <c r="C36" s="26"/>
      <c r="D36" s="6"/>
      <c r="E36" s="23"/>
      <c r="F36" s="6"/>
      <c r="G36" s="26"/>
      <c r="H36" s="6"/>
      <c r="I36" s="23"/>
      <c r="J36" s="6"/>
      <c r="K36" s="26"/>
      <c r="Q36" s="6"/>
      <c r="R36" s="23"/>
      <c r="S36" s="6"/>
      <c r="T36" s="23"/>
      <c r="U36" s="437"/>
    </row>
    <row r="37" spans="1:21" ht="15.75">
      <c r="A37" s="21"/>
      <c r="B37" s="20"/>
      <c r="C37" s="26"/>
      <c r="D37" s="6"/>
      <c r="E37" s="23"/>
      <c r="F37" s="6"/>
      <c r="G37" s="26"/>
      <c r="H37" s="6"/>
      <c r="I37" s="23"/>
      <c r="J37" s="6"/>
      <c r="K37" s="26"/>
      <c r="Q37" s="6"/>
      <c r="R37" s="23"/>
      <c r="S37" s="6"/>
      <c r="T37" s="23"/>
      <c r="U37" s="437"/>
    </row>
    <row r="38" spans="1:21" ht="12.75">
      <c r="A38" s="223" t="s">
        <v>179</v>
      </c>
      <c r="B38" s="20"/>
      <c r="C38" s="26"/>
      <c r="D38" s="6"/>
      <c r="E38" s="23"/>
      <c r="F38" s="6"/>
      <c r="G38" s="26"/>
      <c r="H38" s="6"/>
      <c r="I38" s="23"/>
      <c r="J38" s="6"/>
      <c r="K38" s="26"/>
      <c r="Q38" s="6"/>
      <c r="R38" s="23"/>
      <c r="S38" s="6"/>
      <c r="T38" s="23"/>
      <c r="U38" s="437"/>
    </row>
    <row r="39" spans="1:21" ht="12.75">
      <c r="A39" s="20"/>
      <c r="B39" s="20" t="s">
        <v>139</v>
      </c>
      <c r="C39" s="26">
        <v>208918</v>
      </c>
      <c r="D39" s="6">
        <v>50006</v>
      </c>
      <c r="E39" s="23">
        <v>104470</v>
      </c>
      <c r="F39" s="6">
        <v>159656</v>
      </c>
      <c r="G39" s="26">
        <v>211360</v>
      </c>
      <c r="H39" s="6">
        <v>51144</v>
      </c>
      <c r="I39" s="23">
        <v>106872</v>
      </c>
      <c r="J39" s="6">
        <v>164280</v>
      </c>
      <c r="K39" s="26">
        <v>216658</v>
      </c>
      <c r="P39" s="456"/>
      <c r="Q39" s="6">
        <v>52166</v>
      </c>
      <c r="R39" s="23">
        <v>50910</v>
      </c>
      <c r="S39" s="6">
        <v>55449</v>
      </c>
      <c r="T39" s="23">
        <v>57131</v>
      </c>
      <c r="U39" s="437">
        <v>53168</v>
      </c>
    </row>
    <row r="40" spans="1:21" ht="12.75">
      <c r="A40" s="20"/>
      <c r="B40" s="20" t="s">
        <v>140</v>
      </c>
      <c r="C40" s="26">
        <v>28677</v>
      </c>
      <c r="D40" s="6">
        <v>8018</v>
      </c>
      <c r="E40" s="23">
        <v>16273</v>
      </c>
      <c r="F40" s="6">
        <v>25305</v>
      </c>
      <c r="G40" s="26">
        <v>31876</v>
      </c>
      <c r="H40" s="6">
        <v>9339</v>
      </c>
      <c r="I40" s="23">
        <v>18408</v>
      </c>
      <c r="J40" s="6">
        <v>28344</v>
      </c>
      <c r="K40" s="26">
        <v>35110</v>
      </c>
      <c r="P40" s="456"/>
      <c r="Q40" s="6">
        <v>8601</v>
      </c>
      <c r="R40" s="23">
        <v>8389</v>
      </c>
      <c r="S40" s="6">
        <v>7940</v>
      </c>
      <c r="T40" s="23">
        <v>8814</v>
      </c>
      <c r="U40" s="437">
        <v>9967</v>
      </c>
    </row>
    <row r="41" spans="1:21" ht="12.75">
      <c r="A41" s="20"/>
      <c r="B41" s="20" t="s">
        <v>136</v>
      </c>
      <c r="C41" s="26">
        <v>23641</v>
      </c>
      <c r="D41" s="6">
        <v>4380</v>
      </c>
      <c r="E41" s="23">
        <v>9663</v>
      </c>
      <c r="F41" s="6">
        <v>15038</v>
      </c>
      <c r="G41" s="26">
        <v>21718</v>
      </c>
      <c r="H41" s="6">
        <v>4400</v>
      </c>
      <c r="I41" s="23">
        <v>9166</v>
      </c>
      <c r="J41" s="6">
        <v>14736</v>
      </c>
      <c r="K41" s="26">
        <v>23027</v>
      </c>
      <c r="P41" s="456"/>
      <c r="Q41" s="6">
        <v>6680</v>
      </c>
      <c r="R41" s="23">
        <v>4400</v>
      </c>
      <c r="S41" s="6">
        <v>4766</v>
      </c>
      <c r="T41" s="23">
        <v>5570</v>
      </c>
      <c r="U41" s="437">
        <v>8291</v>
      </c>
    </row>
    <row r="42" spans="1:21" ht="12.75">
      <c r="A42" s="20"/>
      <c r="B42" s="20" t="s">
        <v>137</v>
      </c>
      <c r="C42" s="26">
        <v>1787</v>
      </c>
      <c r="D42" s="6">
        <v>415</v>
      </c>
      <c r="E42" s="23">
        <v>913</v>
      </c>
      <c r="F42" s="6">
        <v>1444</v>
      </c>
      <c r="G42" s="26">
        <v>1263</v>
      </c>
      <c r="H42" s="6">
        <v>501</v>
      </c>
      <c r="I42" s="23">
        <v>1013</v>
      </c>
      <c r="J42" s="6">
        <v>11217</v>
      </c>
      <c r="K42" s="26">
        <v>22414</v>
      </c>
      <c r="P42" s="456"/>
      <c r="Q42" s="6">
        <v>353</v>
      </c>
      <c r="R42" s="23">
        <v>501</v>
      </c>
      <c r="S42" s="6">
        <v>512</v>
      </c>
      <c r="T42" s="23">
        <v>10204</v>
      </c>
      <c r="U42" s="437">
        <v>11197</v>
      </c>
    </row>
    <row r="43" spans="1:21" ht="12.75">
      <c r="A43" s="20"/>
      <c r="B43" s="20" t="s">
        <v>120</v>
      </c>
      <c r="C43" s="26">
        <v>263023</v>
      </c>
      <c r="D43" s="6">
        <f>SUM(D39:D42)</f>
        <v>62819</v>
      </c>
      <c r="E43" s="23">
        <f>SUM(E39:E42)</f>
        <v>131319</v>
      </c>
      <c r="F43" s="6">
        <f>SUM(F39:F42)</f>
        <v>201443</v>
      </c>
      <c r="G43" s="26">
        <v>266217</v>
      </c>
      <c r="H43" s="6">
        <f>SUM(H39:H42)</f>
        <v>65384</v>
      </c>
      <c r="I43" s="23">
        <v>135459</v>
      </c>
      <c r="J43" s="6">
        <v>218577</v>
      </c>
      <c r="K43" s="26">
        <v>297209</v>
      </c>
      <c r="P43" s="456"/>
      <c r="Q43" s="6">
        <v>67799</v>
      </c>
      <c r="R43" s="23">
        <v>64200</v>
      </c>
      <c r="S43" s="6">
        <v>68667</v>
      </c>
      <c r="T43" s="23">
        <v>81719</v>
      </c>
      <c r="U43" s="437">
        <v>82623</v>
      </c>
    </row>
    <row r="44" spans="1:21" ht="12.75">
      <c r="A44" s="20"/>
      <c r="B44" s="20" t="s">
        <v>1</v>
      </c>
      <c r="C44" s="26">
        <v>103699</v>
      </c>
      <c r="D44" s="6">
        <v>24194</v>
      </c>
      <c r="E44" s="23">
        <v>51843</v>
      </c>
      <c r="F44" s="6">
        <v>81460</v>
      </c>
      <c r="G44" s="26">
        <v>109116</v>
      </c>
      <c r="H44" s="6">
        <v>26103</v>
      </c>
      <c r="I44" s="23">
        <v>52785</v>
      </c>
      <c r="J44" s="6">
        <v>80659</v>
      </c>
      <c r="K44" s="26">
        <v>112036</v>
      </c>
      <c r="P44" s="456"/>
      <c r="Q44" s="6">
        <v>25034.15</v>
      </c>
      <c r="R44" s="23">
        <v>26960</v>
      </c>
      <c r="S44" s="6">
        <v>27509</v>
      </c>
      <c r="T44" s="23">
        <v>28761</v>
      </c>
      <c r="U44" s="437">
        <v>28806</v>
      </c>
    </row>
    <row r="45" spans="1:21" ht="12.75">
      <c r="A45" s="20"/>
      <c r="B45" s="20" t="s">
        <v>60</v>
      </c>
      <c r="C45" s="26">
        <v>56128</v>
      </c>
      <c r="D45" s="6">
        <v>15898</v>
      </c>
      <c r="E45" s="23">
        <v>35151</v>
      </c>
      <c r="F45" s="6">
        <v>56134</v>
      </c>
      <c r="G45" s="26">
        <v>75219</v>
      </c>
      <c r="H45" s="6">
        <v>17210</v>
      </c>
      <c r="I45" s="23">
        <v>34834</v>
      </c>
      <c r="J45" s="6">
        <v>53506</v>
      </c>
      <c r="K45" s="26">
        <v>75677</v>
      </c>
      <c r="P45" s="456"/>
      <c r="Q45" s="6">
        <v>16463.15</v>
      </c>
      <c r="R45" s="23">
        <v>18067</v>
      </c>
      <c r="S45" s="6">
        <v>18451</v>
      </c>
      <c r="T45" s="23">
        <v>19559</v>
      </c>
      <c r="U45" s="437">
        <v>19600</v>
      </c>
    </row>
    <row r="46" spans="1:21" ht="12.75">
      <c r="A46" s="20"/>
      <c r="B46" s="20"/>
      <c r="C46" s="26"/>
      <c r="D46" s="6"/>
      <c r="E46" s="23"/>
      <c r="F46" s="6"/>
      <c r="G46" s="26"/>
      <c r="H46" s="6"/>
      <c r="I46" s="23"/>
      <c r="J46" s="6"/>
      <c r="K46" s="26"/>
      <c r="P46" s="414"/>
      <c r="Q46" s="415"/>
      <c r="R46" s="441"/>
      <c r="S46" s="415"/>
      <c r="T46" s="441"/>
      <c r="U46" s="438"/>
    </row>
    <row r="47" spans="1:21" ht="12.75">
      <c r="A47" s="224" t="s">
        <v>165</v>
      </c>
      <c r="B47" s="20"/>
      <c r="C47" s="26"/>
      <c r="D47" s="6">
        <v>113970</v>
      </c>
      <c r="E47" s="23">
        <v>115690</v>
      </c>
      <c r="F47" s="6">
        <v>116065</v>
      </c>
      <c r="G47" s="26">
        <v>119924</v>
      </c>
      <c r="H47" s="6">
        <v>122436</v>
      </c>
      <c r="I47" s="23">
        <v>125857</v>
      </c>
      <c r="J47" s="6">
        <v>119215</v>
      </c>
      <c r="K47" s="26">
        <v>119656</v>
      </c>
      <c r="Q47" s="6"/>
      <c r="R47" s="23"/>
      <c r="S47" s="6"/>
      <c r="T47" s="23"/>
      <c r="U47" s="437"/>
    </row>
    <row r="48" spans="1:21" ht="12.75">
      <c r="A48" s="224" t="s">
        <v>166</v>
      </c>
      <c r="B48" s="20"/>
      <c r="C48" s="26"/>
      <c r="D48" s="6">
        <v>202954</v>
      </c>
      <c r="E48" s="23">
        <v>203134</v>
      </c>
      <c r="F48" s="6">
        <v>202967</v>
      </c>
      <c r="G48" s="26">
        <v>204199</v>
      </c>
      <c r="H48" s="6">
        <v>203163</v>
      </c>
      <c r="I48" s="23">
        <v>202545</v>
      </c>
      <c r="J48" s="6">
        <v>201866</v>
      </c>
      <c r="K48" s="26">
        <v>202674</v>
      </c>
      <c r="Q48" s="6"/>
      <c r="R48" s="23"/>
      <c r="S48" s="6"/>
      <c r="T48" s="23"/>
      <c r="U48" s="437"/>
    </row>
    <row r="49" spans="1:21" ht="12.75">
      <c r="A49" s="224" t="s">
        <v>70</v>
      </c>
      <c r="B49" s="20"/>
      <c r="C49" s="26">
        <v>50883</v>
      </c>
      <c r="D49" s="6">
        <v>6332</v>
      </c>
      <c r="E49" s="23">
        <v>16679</v>
      </c>
      <c r="F49" s="6">
        <v>25533</v>
      </c>
      <c r="G49" s="26">
        <v>39231</v>
      </c>
      <c r="H49" s="6">
        <v>10475</v>
      </c>
      <c r="I49" s="23">
        <v>22360</v>
      </c>
      <c r="J49" s="6">
        <v>24278</v>
      </c>
      <c r="K49" s="26">
        <v>34748</v>
      </c>
      <c r="Q49" s="6"/>
      <c r="R49" s="23"/>
      <c r="S49" s="6"/>
      <c r="T49" s="23"/>
      <c r="U49" s="437"/>
    </row>
    <row r="50" spans="1:21" ht="12.75">
      <c r="A50" s="19"/>
      <c r="B50" s="29"/>
      <c r="C50" s="27"/>
      <c r="D50" s="10"/>
      <c r="E50" s="24"/>
      <c r="F50" s="10"/>
      <c r="G50" s="27"/>
      <c r="H50" s="10"/>
      <c r="I50" s="24"/>
      <c r="J50" s="10"/>
      <c r="K50" s="27"/>
      <c r="Q50" s="10"/>
      <c r="R50" s="24"/>
      <c r="S50" s="10"/>
      <c r="T50" s="24"/>
      <c r="U50" s="439"/>
    </row>
    <row r="51" spans="1:21" ht="15.75">
      <c r="A51" s="21" t="s">
        <v>180</v>
      </c>
      <c r="B51" s="20"/>
      <c r="C51" s="26"/>
      <c r="D51" s="6"/>
      <c r="E51" s="23"/>
      <c r="F51" s="6"/>
      <c r="G51" s="26"/>
      <c r="H51" s="6"/>
      <c r="I51" s="23"/>
      <c r="J51" s="6"/>
      <c r="K51" s="26"/>
      <c r="Q51" s="6"/>
      <c r="R51" s="23"/>
      <c r="S51" s="6"/>
      <c r="T51" s="23"/>
      <c r="U51" s="437"/>
    </row>
    <row r="52" spans="1:21" ht="15.75">
      <c r="A52" s="21"/>
      <c r="B52" s="20"/>
      <c r="C52" s="26"/>
      <c r="D52" s="6"/>
      <c r="E52" s="23"/>
      <c r="F52" s="6"/>
      <c r="G52" s="26"/>
      <c r="H52" s="6"/>
      <c r="I52" s="23"/>
      <c r="J52" s="6"/>
      <c r="K52" s="26"/>
      <c r="Q52" s="6"/>
      <c r="R52" s="23"/>
      <c r="S52" s="6"/>
      <c r="T52" s="23"/>
      <c r="U52" s="437"/>
    </row>
    <row r="53" spans="1:21" ht="12.75">
      <c r="A53" s="223" t="s">
        <v>179</v>
      </c>
      <c r="B53" s="20"/>
      <c r="C53" s="26"/>
      <c r="D53" s="6"/>
      <c r="E53" s="23"/>
      <c r="F53" s="6"/>
      <c r="G53" s="26"/>
      <c r="H53" s="6"/>
      <c r="I53" s="23"/>
      <c r="J53" s="6"/>
      <c r="K53" s="26"/>
      <c r="Q53" s="6"/>
      <c r="R53" s="23"/>
      <c r="S53" s="6"/>
      <c r="T53" s="23"/>
      <c r="U53" s="437"/>
    </row>
    <row r="54" spans="1:21" ht="12.75">
      <c r="A54" s="20"/>
      <c r="B54" s="20" t="s">
        <v>139</v>
      </c>
      <c r="C54" s="26">
        <v>27421</v>
      </c>
      <c r="D54" s="6">
        <v>6320</v>
      </c>
      <c r="E54" s="23">
        <v>15422</v>
      </c>
      <c r="F54" s="6">
        <v>26484</v>
      </c>
      <c r="G54" s="26">
        <v>36088</v>
      </c>
      <c r="H54" s="6">
        <v>8893</v>
      </c>
      <c r="I54" s="23">
        <v>19779</v>
      </c>
      <c r="J54" s="6">
        <v>33520</v>
      </c>
      <c r="K54" s="26">
        <v>43870</v>
      </c>
      <c r="P54" s="456"/>
      <c r="Q54" s="6">
        <v>9415</v>
      </c>
      <c r="R54" s="23">
        <v>8776</v>
      </c>
      <c r="S54" s="6">
        <v>10763</v>
      </c>
      <c r="T54" s="23">
        <v>13600</v>
      </c>
      <c r="U54" s="437">
        <v>10731</v>
      </c>
    </row>
    <row r="55" spans="1:21" ht="12.75">
      <c r="A55" s="20"/>
      <c r="B55" s="20" t="s">
        <v>140</v>
      </c>
      <c r="C55" s="26">
        <v>3309</v>
      </c>
      <c r="D55" s="6">
        <v>802</v>
      </c>
      <c r="E55" s="23">
        <v>1868</v>
      </c>
      <c r="F55" s="6">
        <v>3061</v>
      </c>
      <c r="G55" s="26">
        <v>4196</v>
      </c>
      <c r="H55" s="6">
        <v>1233</v>
      </c>
      <c r="I55" s="23">
        <v>2465</v>
      </c>
      <c r="J55" s="6">
        <v>3918</v>
      </c>
      <c r="K55" s="26">
        <v>5882</v>
      </c>
      <c r="P55" s="456"/>
      <c r="Q55" s="6">
        <v>1324</v>
      </c>
      <c r="R55" s="23">
        <v>1350</v>
      </c>
      <c r="S55" s="6">
        <v>1355</v>
      </c>
      <c r="T55" s="23">
        <v>1594</v>
      </c>
      <c r="U55" s="437">
        <v>1583</v>
      </c>
    </row>
    <row r="56" spans="1:21" ht="12.75">
      <c r="A56" s="20"/>
      <c r="B56" s="20" t="s">
        <v>136</v>
      </c>
      <c r="C56" s="23">
        <v>2262</v>
      </c>
      <c r="D56" s="6">
        <v>407</v>
      </c>
      <c r="E56" s="23">
        <v>844</v>
      </c>
      <c r="F56" s="6">
        <v>1502</v>
      </c>
      <c r="G56" s="23">
        <v>1992</v>
      </c>
      <c r="H56" s="6">
        <v>624</v>
      </c>
      <c r="I56" s="23">
        <v>1037</v>
      </c>
      <c r="J56" s="6">
        <v>1532</v>
      </c>
      <c r="K56" s="26">
        <v>2194</v>
      </c>
      <c r="P56" s="456"/>
      <c r="Q56" s="6">
        <v>490</v>
      </c>
      <c r="R56" s="23">
        <v>624</v>
      </c>
      <c r="S56" s="6">
        <v>413</v>
      </c>
      <c r="T56" s="23">
        <v>495</v>
      </c>
      <c r="U56" s="437">
        <v>662</v>
      </c>
    </row>
    <row r="57" spans="1:21" ht="12.75">
      <c r="A57" s="20"/>
      <c r="B57" s="20" t="s">
        <v>137</v>
      </c>
      <c r="C57" s="26">
        <v>742</v>
      </c>
      <c r="D57" s="6">
        <v>84</v>
      </c>
      <c r="E57" s="23">
        <v>478</v>
      </c>
      <c r="F57" s="6">
        <v>261</v>
      </c>
      <c r="G57" s="26">
        <v>417</v>
      </c>
      <c r="H57" s="6">
        <v>116</v>
      </c>
      <c r="I57" s="23">
        <v>242</v>
      </c>
      <c r="J57" s="6">
        <v>318</v>
      </c>
      <c r="K57" s="26">
        <v>452</v>
      </c>
      <c r="P57" s="456"/>
      <c r="Q57" s="6">
        <v>156</v>
      </c>
      <c r="R57" s="23">
        <v>116</v>
      </c>
      <c r="S57" s="6">
        <v>126</v>
      </c>
      <c r="T57" s="23">
        <v>76</v>
      </c>
      <c r="U57" s="437">
        <v>134</v>
      </c>
    </row>
    <row r="58" spans="1:21" ht="12.75">
      <c r="A58" s="20"/>
      <c r="B58" s="20" t="s">
        <v>120</v>
      </c>
      <c r="C58" s="26">
        <v>33734</v>
      </c>
      <c r="D58" s="6">
        <f>SUM(D54:D57)</f>
        <v>7613</v>
      </c>
      <c r="E58" s="23">
        <f>SUM(E54:E57)</f>
        <v>18612</v>
      </c>
      <c r="F58" s="6">
        <f>SUM(F54:F57)</f>
        <v>31308</v>
      </c>
      <c r="G58" s="26">
        <v>42693</v>
      </c>
      <c r="H58" s="6">
        <f>SUM(H54:H57)</f>
        <v>10866</v>
      </c>
      <c r="I58" s="23">
        <v>23523</v>
      </c>
      <c r="J58" s="6">
        <v>39288</v>
      </c>
      <c r="K58" s="26">
        <v>52398</v>
      </c>
      <c r="P58" s="456"/>
      <c r="Q58" s="6">
        <v>11385</v>
      </c>
      <c r="R58" s="23">
        <v>10866</v>
      </c>
      <c r="S58" s="6">
        <v>12657</v>
      </c>
      <c r="T58" s="23">
        <v>15765</v>
      </c>
      <c r="U58" s="437">
        <v>13111</v>
      </c>
    </row>
    <row r="59" spans="1:21" ht="12.75">
      <c r="A59" s="20"/>
      <c r="B59" s="20" t="s">
        <v>1</v>
      </c>
      <c r="C59" s="26">
        <v>17481</v>
      </c>
      <c r="D59" s="6">
        <v>3989</v>
      </c>
      <c r="E59" s="23">
        <v>9679</v>
      </c>
      <c r="F59" s="6">
        <v>16419</v>
      </c>
      <c r="G59" s="26">
        <v>21199</v>
      </c>
      <c r="H59" s="6">
        <v>5638</v>
      </c>
      <c r="I59" s="23">
        <v>12333</v>
      </c>
      <c r="J59" s="6">
        <v>21488</v>
      </c>
      <c r="K59" s="26">
        <v>27910</v>
      </c>
      <c r="P59" s="456"/>
      <c r="Q59" s="6">
        <v>4780</v>
      </c>
      <c r="R59" s="23">
        <v>5638</v>
      </c>
      <c r="S59" s="6">
        <v>6695</v>
      </c>
      <c r="T59" s="23">
        <v>9155</v>
      </c>
      <c r="U59" s="437">
        <v>6422</v>
      </c>
    </row>
    <row r="60" spans="1:21" ht="12.75">
      <c r="A60" s="20"/>
      <c r="B60" s="20" t="s">
        <v>60</v>
      </c>
      <c r="C60" s="26">
        <v>9047</v>
      </c>
      <c r="D60" s="6">
        <v>2287</v>
      </c>
      <c r="E60" s="23">
        <v>5744</v>
      </c>
      <c r="F60" s="6">
        <v>10022</v>
      </c>
      <c r="G60" s="26">
        <v>12305</v>
      </c>
      <c r="H60" s="6">
        <v>3125</v>
      </c>
      <c r="I60" s="23">
        <v>6542</v>
      </c>
      <c r="J60" s="6">
        <v>12952</v>
      </c>
      <c r="K60" s="26">
        <v>17094</v>
      </c>
      <c r="P60" s="456"/>
      <c r="Q60" s="6">
        <v>2283</v>
      </c>
      <c r="R60" s="23">
        <v>3125</v>
      </c>
      <c r="S60" s="6">
        <v>3417</v>
      </c>
      <c r="T60" s="23">
        <v>6410</v>
      </c>
      <c r="U60" s="437">
        <v>4142</v>
      </c>
    </row>
    <row r="61" spans="1:21" ht="12.75">
      <c r="A61" s="20"/>
      <c r="B61" s="20"/>
      <c r="C61" s="26"/>
      <c r="D61" s="6"/>
      <c r="E61" s="23"/>
      <c r="F61" s="6"/>
      <c r="G61" s="26"/>
      <c r="H61" s="6"/>
      <c r="I61" s="23"/>
      <c r="J61" s="6"/>
      <c r="K61" s="26"/>
      <c r="P61" s="414"/>
      <c r="Q61" s="415"/>
      <c r="R61" s="441"/>
      <c r="S61" s="415"/>
      <c r="T61" s="441"/>
      <c r="U61" s="438"/>
    </row>
    <row r="62" spans="1:21" ht="12.75">
      <c r="A62" s="224" t="s">
        <v>165</v>
      </c>
      <c r="B62" s="20"/>
      <c r="C62" s="26"/>
      <c r="D62" s="6">
        <v>22447</v>
      </c>
      <c r="E62" s="23">
        <v>22467</v>
      </c>
      <c r="F62" s="6">
        <v>22217</v>
      </c>
      <c r="G62" s="26">
        <v>23059</v>
      </c>
      <c r="H62" s="6">
        <v>22600</v>
      </c>
      <c r="I62" s="23">
        <v>21037</v>
      </c>
      <c r="J62" s="6">
        <v>19681</v>
      </c>
      <c r="K62" s="26">
        <v>20485</v>
      </c>
      <c r="Q62" s="6"/>
      <c r="R62" s="23"/>
      <c r="S62" s="6"/>
      <c r="T62" s="23"/>
      <c r="U62" s="437"/>
    </row>
    <row r="63" spans="1:21" ht="12.75">
      <c r="A63" s="224" t="s">
        <v>166</v>
      </c>
      <c r="B63" s="20"/>
      <c r="C63" s="26"/>
      <c r="D63" s="6">
        <v>55949</v>
      </c>
      <c r="E63" s="23">
        <v>56633</v>
      </c>
      <c r="F63" s="6">
        <v>58213</v>
      </c>
      <c r="G63" s="26">
        <v>57175</v>
      </c>
      <c r="H63" s="6">
        <v>59267</v>
      </c>
      <c r="I63" s="23">
        <v>61937</v>
      </c>
      <c r="J63" s="6">
        <v>60546</v>
      </c>
      <c r="K63" s="26">
        <v>55856</v>
      </c>
      <c r="Q63" s="6"/>
      <c r="R63" s="23"/>
      <c r="S63" s="6"/>
      <c r="T63" s="23"/>
      <c r="U63" s="437"/>
    </row>
    <row r="64" spans="1:21" ht="12.75">
      <c r="A64" s="225" t="s">
        <v>70</v>
      </c>
      <c r="B64" s="30"/>
      <c r="C64" s="33">
        <v>5916</v>
      </c>
      <c r="D64" s="31">
        <v>262</v>
      </c>
      <c r="E64" s="32">
        <v>1764</v>
      </c>
      <c r="F64" s="31">
        <v>4081</v>
      </c>
      <c r="G64" s="33">
        <v>7091</v>
      </c>
      <c r="H64" s="31">
        <v>920</v>
      </c>
      <c r="I64" s="32">
        <v>2352</v>
      </c>
      <c r="J64" s="31">
        <v>3673</v>
      </c>
      <c r="K64" s="33">
        <v>6480</v>
      </c>
      <c r="Q64" s="31"/>
      <c r="R64" s="32"/>
      <c r="S64" s="31"/>
      <c r="T64" s="32"/>
      <c r="U64" s="440"/>
    </row>
    <row r="65" spans="1:11" ht="12.75">
      <c r="A65" s="14"/>
      <c r="B65" s="226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.75">
      <c r="A66" s="7" t="s">
        <v>182</v>
      </c>
      <c r="B66" s="226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226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47" t="s">
        <v>279</v>
      </c>
      <c r="B68" s="226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47" t="s">
        <v>278</v>
      </c>
      <c r="B69" s="226"/>
      <c r="C69" s="11"/>
      <c r="D69" s="12"/>
      <c r="E69" s="12"/>
      <c r="F69" s="12"/>
      <c r="G69" s="11"/>
      <c r="H69" s="12"/>
      <c r="I69" s="12"/>
      <c r="J69" s="12"/>
      <c r="K69" s="11"/>
    </row>
    <row r="70" spans="2:11" ht="12.75">
      <c r="B70" s="226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>
      <c r="B71" s="226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226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>
      <c r="B73" s="226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>
      <c r="B74" s="226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>
      <c r="B75" s="226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>
      <c r="B76" s="226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>
      <c r="B77" s="226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>
      <c r="B78" s="226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>
      <c r="B79" s="226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>
      <c r="B80" s="226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12.75">
      <c r="B81" s="226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12.75">
      <c r="B82" s="226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>
      <c r="B83" s="226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>
      <c r="B84" s="226"/>
      <c r="C84" s="12"/>
      <c r="D84" s="12"/>
      <c r="E84" s="12"/>
      <c r="F84" s="12"/>
      <c r="G84" s="12"/>
      <c r="H84" s="12"/>
      <c r="I84" s="12"/>
      <c r="J84" s="12"/>
      <c r="K84" s="12"/>
    </row>
    <row r="85" spans="2:11" ht="12.75">
      <c r="B85" s="226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2.75">
      <c r="B86" s="226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2.75">
      <c r="B87" s="226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2.75">
      <c r="B88" s="226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2.75">
      <c r="B89" s="226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2.75">
      <c r="B90" s="226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2.75">
      <c r="B91" s="226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2.75">
      <c r="B92" s="226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2.75">
      <c r="B93" s="226"/>
      <c r="C93" s="13"/>
      <c r="D93" s="13"/>
      <c r="E93" s="13"/>
      <c r="F93" s="13"/>
      <c r="G93" s="13"/>
      <c r="H93" s="13"/>
      <c r="I93" s="13"/>
      <c r="J93" s="13"/>
      <c r="K93" s="13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&amp;L&amp;F  &amp;A&amp;R&amp;D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2"/>
  <sheetViews>
    <sheetView showGridLines="0" workbookViewId="0" topLeftCell="A1">
      <pane xSplit="1" ySplit="3" topLeftCell="G10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36" sqref="N136"/>
    </sheetView>
  </sheetViews>
  <sheetFormatPr defaultColWidth="9.140625" defaultRowHeight="12.75"/>
  <cols>
    <col min="1" max="1" width="53.8515625" style="366" customWidth="1"/>
    <col min="2" max="4" width="12.7109375" style="366" customWidth="1"/>
    <col min="5" max="5" width="12.7109375" style="364" customWidth="1"/>
    <col min="6" max="6" width="12.7109375" style="368" customWidth="1"/>
    <col min="7" max="7" width="12.7109375" style="369" customWidth="1"/>
    <col min="8" max="13" width="12.7109375" style="364" customWidth="1"/>
    <col min="14" max="16384" width="9.140625" style="364" customWidth="1"/>
  </cols>
  <sheetData>
    <row r="1" spans="1:13" ht="18.75">
      <c r="A1" s="228" t="s">
        <v>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>
      <c r="A2" s="230"/>
      <c r="B2" s="230"/>
      <c r="C2" s="230"/>
      <c r="D2" s="230"/>
      <c r="E2" s="230"/>
      <c r="F2" s="230"/>
      <c r="G2" s="230"/>
      <c r="H2" s="230"/>
      <c r="I2" s="411" t="s">
        <v>268</v>
      </c>
      <c r="J2" s="230"/>
      <c r="K2" s="230"/>
      <c r="L2" s="230"/>
      <c r="M2" s="411" t="s">
        <v>268</v>
      </c>
    </row>
    <row r="3" spans="1:13" ht="18" customHeight="1">
      <c r="A3" s="231" t="s">
        <v>8</v>
      </c>
      <c r="B3" s="232" t="s">
        <v>210</v>
      </c>
      <c r="C3" s="232" t="s">
        <v>211</v>
      </c>
      <c r="D3" s="232" t="s">
        <v>212</v>
      </c>
      <c r="E3" s="232" t="s">
        <v>183</v>
      </c>
      <c r="F3" s="232" t="s">
        <v>213</v>
      </c>
      <c r="G3" s="232" t="s">
        <v>214</v>
      </c>
      <c r="H3" s="232" t="s">
        <v>215</v>
      </c>
      <c r="I3" s="232" t="s">
        <v>184</v>
      </c>
      <c r="J3" s="232" t="s">
        <v>249</v>
      </c>
      <c r="K3" s="232" t="s">
        <v>250</v>
      </c>
      <c r="L3" s="232" t="s">
        <v>266</v>
      </c>
      <c r="M3" s="232" t="s">
        <v>269</v>
      </c>
    </row>
    <row r="4" spans="1:13" s="365" customFormat="1" ht="9.75" customHeight="1">
      <c r="A4" s="244"/>
      <c r="B4" s="233"/>
      <c r="C4" s="307"/>
      <c r="D4" s="234"/>
      <c r="E4" s="327"/>
      <c r="F4" s="233"/>
      <c r="G4" s="344"/>
      <c r="H4" s="234"/>
      <c r="I4" s="327"/>
      <c r="J4" s="234"/>
      <c r="K4" s="327"/>
      <c r="L4" s="234"/>
      <c r="M4" s="327"/>
    </row>
    <row r="5" spans="1:13" ht="12.75">
      <c r="A5" s="295" t="s">
        <v>9</v>
      </c>
      <c r="B5" s="235" t="s">
        <v>185</v>
      </c>
      <c r="C5" s="308">
        <v>0.423</v>
      </c>
      <c r="D5" s="236">
        <v>0.407</v>
      </c>
      <c r="E5" s="328">
        <v>0.371</v>
      </c>
      <c r="F5" s="235" t="s">
        <v>186</v>
      </c>
      <c r="G5" s="345">
        <v>0.414</v>
      </c>
      <c r="H5" s="236">
        <v>0.417</v>
      </c>
      <c r="I5" s="407">
        <v>0.417</v>
      </c>
      <c r="J5" s="236">
        <v>0.405</v>
      </c>
      <c r="K5" s="328">
        <v>0.395</v>
      </c>
      <c r="L5" s="236">
        <v>0.39</v>
      </c>
      <c r="M5" s="407">
        <v>0.385</v>
      </c>
    </row>
    <row r="6" spans="1:13" ht="12.75">
      <c r="A6" s="295" t="s">
        <v>10</v>
      </c>
      <c r="B6" s="235" t="s">
        <v>187</v>
      </c>
      <c r="C6" s="308">
        <v>0.193</v>
      </c>
      <c r="D6" s="236">
        <v>0.183</v>
      </c>
      <c r="E6" s="328">
        <v>0.142</v>
      </c>
      <c r="F6" s="235" t="s">
        <v>188</v>
      </c>
      <c r="G6" s="345">
        <v>0.227</v>
      </c>
      <c r="H6" s="236">
        <v>0.232</v>
      </c>
      <c r="I6" s="407">
        <v>0.23</v>
      </c>
      <c r="J6" s="236">
        <v>0.214</v>
      </c>
      <c r="K6" s="328">
        <v>0.202</v>
      </c>
      <c r="L6" s="236">
        <v>0.206</v>
      </c>
      <c r="M6" s="407">
        <v>0.203</v>
      </c>
    </row>
    <row r="7" spans="1:13" ht="12.75">
      <c r="A7" s="295" t="s">
        <v>11</v>
      </c>
      <c r="B7" s="235" t="s">
        <v>189</v>
      </c>
      <c r="C7" s="308">
        <v>0.102</v>
      </c>
      <c r="D7" s="236">
        <v>0.091</v>
      </c>
      <c r="E7" s="328">
        <v>0.058</v>
      </c>
      <c r="F7" s="235">
        <v>0.125</v>
      </c>
      <c r="G7" s="345">
        <v>0.138</v>
      </c>
      <c r="H7" s="236">
        <v>0.141</v>
      </c>
      <c r="I7" s="407">
        <v>0.127</v>
      </c>
      <c r="J7" s="236">
        <v>0.124</v>
      </c>
      <c r="K7" s="328">
        <v>0.117</v>
      </c>
      <c r="L7" s="236">
        <v>0.122</v>
      </c>
      <c r="M7" s="407">
        <v>0.114</v>
      </c>
    </row>
    <row r="8" spans="1:13" ht="12.75">
      <c r="A8" s="295" t="s">
        <v>12</v>
      </c>
      <c r="B8" s="235" t="s">
        <v>190</v>
      </c>
      <c r="C8" s="308">
        <v>0.058</v>
      </c>
      <c r="D8" s="236">
        <v>0.053</v>
      </c>
      <c r="E8" s="328">
        <v>0.033</v>
      </c>
      <c r="F8" s="235">
        <v>0.068</v>
      </c>
      <c r="G8" s="345">
        <v>0.078</v>
      </c>
      <c r="H8" s="236">
        <v>0.083</v>
      </c>
      <c r="I8" s="407">
        <v>0.074</v>
      </c>
      <c r="J8" s="236">
        <v>0.07</v>
      </c>
      <c r="K8" s="328">
        <v>0.067</v>
      </c>
      <c r="L8" s="236">
        <v>0.073</v>
      </c>
      <c r="M8" s="407">
        <v>0.069</v>
      </c>
    </row>
    <row r="9" spans="1:13" ht="12.75">
      <c r="A9" s="295" t="s">
        <v>13</v>
      </c>
      <c r="B9" s="237">
        <v>277437</v>
      </c>
      <c r="C9" s="250">
        <v>307194</v>
      </c>
      <c r="D9" s="238">
        <v>290164</v>
      </c>
      <c r="E9" s="252">
        <v>283153</v>
      </c>
      <c r="F9" s="237">
        <v>303354</v>
      </c>
      <c r="G9" s="251">
        <v>342579</v>
      </c>
      <c r="H9" s="238">
        <v>322255</v>
      </c>
      <c r="I9" s="252">
        <v>296588</v>
      </c>
      <c r="J9" s="238">
        <v>277775</v>
      </c>
      <c r="K9" s="252">
        <v>272353</v>
      </c>
      <c r="L9" s="238">
        <v>241134</v>
      </c>
      <c r="M9" s="252">
        <v>227914</v>
      </c>
    </row>
    <row r="10" spans="1:13" ht="12.75">
      <c r="A10" s="295" t="s">
        <v>14</v>
      </c>
      <c r="B10" s="235" t="s">
        <v>191</v>
      </c>
      <c r="C10" s="308">
        <v>0.3455146885976801</v>
      </c>
      <c r="D10" s="236">
        <v>0.331240467949479</v>
      </c>
      <c r="E10" s="328">
        <v>0.329</v>
      </c>
      <c r="F10" s="235" t="s">
        <v>192</v>
      </c>
      <c r="G10" s="345">
        <v>0.38483547443484356</v>
      </c>
      <c r="H10" s="236">
        <v>0.3576065534476177</v>
      </c>
      <c r="I10" s="407">
        <v>0.332</v>
      </c>
      <c r="J10" s="236">
        <v>0.306</v>
      </c>
      <c r="K10" s="328">
        <v>0.296</v>
      </c>
      <c r="L10" s="236">
        <v>0.264</v>
      </c>
      <c r="M10" s="407">
        <v>0.277</v>
      </c>
    </row>
    <row r="11" spans="1:13" ht="15.75">
      <c r="A11" s="295" t="s">
        <v>237</v>
      </c>
      <c r="B11" s="239">
        <v>14838.2</v>
      </c>
      <c r="C11" s="309">
        <v>14789</v>
      </c>
      <c r="D11" s="240">
        <v>14695.3</v>
      </c>
      <c r="E11" s="329">
        <v>13723.5</v>
      </c>
      <c r="F11" s="239">
        <v>14025</v>
      </c>
      <c r="G11" s="346">
        <v>13683</v>
      </c>
      <c r="H11" s="240">
        <v>12912.88</v>
      </c>
      <c r="I11" s="329">
        <v>11918.5</v>
      </c>
      <c r="J11" s="240">
        <v>12014</v>
      </c>
      <c r="K11" s="329">
        <v>11967</v>
      </c>
      <c r="L11" s="240">
        <v>12361</v>
      </c>
      <c r="M11" s="329">
        <v>12341</v>
      </c>
    </row>
    <row r="12" spans="1:13" s="366" customFormat="1" ht="12.75">
      <c r="A12" s="296"/>
      <c r="B12" s="241"/>
      <c r="C12" s="310"/>
      <c r="D12" s="242"/>
      <c r="E12" s="303"/>
      <c r="F12" s="241"/>
      <c r="G12" s="347"/>
      <c r="H12" s="242"/>
      <c r="I12" s="303"/>
      <c r="J12" s="242"/>
      <c r="K12" s="303"/>
      <c r="L12" s="242"/>
      <c r="M12" s="303"/>
    </row>
    <row r="13" spans="1:13" s="366" customFormat="1" ht="15.75">
      <c r="A13" s="244" t="s">
        <v>15</v>
      </c>
      <c r="B13" s="232" t="s">
        <v>210</v>
      </c>
      <c r="C13" s="245" t="s">
        <v>211</v>
      </c>
      <c r="D13" s="246" t="s">
        <v>212</v>
      </c>
      <c r="E13" s="247" t="s">
        <v>183</v>
      </c>
      <c r="F13" s="232" t="s">
        <v>213</v>
      </c>
      <c r="G13" s="246" t="s">
        <v>214</v>
      </c>
      <c r="H13" s="246" t="s">
        <v>215</v>
      </c>
      <c r="I13" s="247" t="s">
        <v>184</v>
      </c>
      <c r="J13" s="246" t="s">
        <v>249</v>
      </c>
      <c r="K13" s="247" t="s">
        <v>250</v>
      </c>
      <c r="L13" s="247" t="s">
        <v>266</v>
      </c>
      <c r="M13" s="247" t="s">
        <v>269</v>
      </c>
    </row>
    <row r="14" spans="1:13" s="366" customFormat="1" ht="12.75">
      <c r="A14" s="248"/>
      <c r="B14" s="249"/>
      <c r="C14" s="250"/>
      <c r="D14" s="251"/>
      <c r="E14" s="252"/>
      <c r="F14" s="249"/>
      <c r="G14" s="251"/>
      <c r="H14" s="251"/>
      <c r="I14" s="251"/>
      <c r="J14" s="251"/>
      <c r="K14" s="251"/>
      <c r="L14" s="251"/>
      <c r="M14" s="252"/>
    </row>
    <row r="15" spans="1:13" s="366" customFormat="1" ht="15.75">
      <c r="A15" s="244" t="s">
        <v>16</v>
      </c>
      <c r="B15" s="249"/>
      <c r="C15" s="250"/>
      <c r="D15" s="251"/>
      <c r="E15" s="252"/>
      <c r="F15" s="249"/>
      <c r="G15" s="251"/>
      <c r="H15" s="251"/>
      <c r="I15" s="252"/>
      <c r="J15" s="251"/>
      <c r="K15" s="252"/>
      <c r="L15" s="251"/>
      <c r="M15" s="252"/>
    </row>
    <row r="16" spans="1:13" s="366" customFormat="1" ht="12.75">
      <c r="A16" s="248"/>
      <c r="B16" s="249"/>
      <c r="C16" s="250"/>
      <c r="D16" s="251"/>
      <c r="E16" s="252"/>
      <c r="F16" s="249"/>
      <c r="G16" s="251"/>
      <c r="H16" s="251"/>
      <c r="I16" s="252"/>
      <c r="J16" s="251"/>
      <c r="K16" s="252"/>
      <c r="L16" s="251"/>
      <c r="M16" s="252"/>
    </row>
    <row r="17" spans="1:13" s="366" customFormat="1" ht="12.75">
      <c r="A17" s="248" t="s">
        <v>216</v>
      </c>
      <c r="B17" s="235" t="s">
        <v>193</v>
      </c>
      <c r="C17" s="308">
        <v>0.376</v>
      </c>
      <c r="D17" s="236">
        <v>0.374</v>
      </c>
      <c r="E17" s="328">
        <v>0.375</v>
      </c>
      <c r="F17" s="235" t="s">
        <v>194</v>
      </c>
      <c r="G17" s="348">
        <v>0.367</v>
      </c>
      <c r="H17" s="236">
        <v>0.361</v>
      </c>
      <c r="I17" s="328">
        <v>0.356</v>
      </c>
      <c r="J17" s="236">
        <v>0.353</v>
      </c>
      <c r="K17" s="328">
        <v>0.35</v>
      </c>
      <c r="L17" s="236">
        <v>0.347</v>
      </c>
      <c r="M17" s="328">
        <v>0.342</v>
      </c>
    </row>
    <row r="18" spans="1:13" ht="12.75">
      <c r="A18" s="248" t="s">
        <v>17</v>
      </c>
      <c r="B18" s="235" t="s">
        <v>195</v>
      </c>
      <c r="C18" s="308">
        <v>0.904</v>
      </c>
      <c r="D18" s="236">
        <v>0.915</v>
      </c>
      <c r="E18" s="328">
        <v>0.929</v>
      </c>
      <c r="F18" s="235" t="s">
        <v>196</v>
      </c>
      <c r="G18" s="345">
        <v>0.952</v>
      </c>
      <c r="H18" s="236">
        <v>0.998</v>
      </c>
      <c r="I18" s="328">
        <v>1</v>
      </c>
      <c r="J18" s="236">
        <v>1</v>
      </c>
      <c r="K18" s="328">
        <v>1</v>
      </c>
      <c r="L18" s="236">
        <v>1</v>
      </c>
      <c r="M18" s="328">
        <v>1</v>
      </c>
    </row>
    <row r="19" spans="1:13" ht="14.25">
      <c r="A19" s="295" t="s">
        <v>238</v>
      </c>
      <c r="B19" s="253"/>
      <c r="C19" s="311"/>
      <c r="D19" s="254"/>
      <c r="E19" s="330"/>
      <c r="F19" s="253"/>
      <c r="G19" s="349"/>
      <c r="H19" s="254"/>
      <c r="I19" s="330"/>
      <c r="J19" s="254"/>
      <c r="K19" s="330"/>
      <c r="L19" s="254"/>
      <c r="M19" s="330"/>
    </row>
    <row r="20" spans="1:13" ht="12.75">
      <c r="A20" s="295" t="s">
        <v>18</v>
      </c>
      <c r="B20" s="237">
        <v>2082619</v>
      </c>
      <c r="C20" s="250">
        <v>2084054</v>
      </c>
      <c r="D20" s="238">
        <v>2077868</v>
      </c>
      <c r="E20" s="252">
        <v>2080408</v>
      </c>
      <c r="F20" s="237">
        <v>2057898</v>
      </c>
      <c r="G20" s="251">
        <v>2037984</v>
      </c>
      <c r="H20" s="238">
        <v>2007980</v>
      </c>
      <c r="I20" s="252">
        <v>1981876</v>
      </c>
      <c r="J20" s="238">
        <v>1961997</v>
      </c>
      <c r="K20" s="252">
        <v>1943881</v>
      </c>
      <c r="L20" s="238">
        <v>1923052</v>
      </c>
      <c r="M20" s="252">
        <v>1902011</v>
      </c>
    </row>
    <row r="21" spans="1:13" ht="12.75">
      <c r="A21" s="295" t="s">
        <v>19</v>
      </c>
      <c r="B21" s="237">
        <v>267719</v>
      </c>
      <c r="C21" s="250">
        <v>264427</v>
      </c>
      <c r="D21" s="238">
        <v>262574</v>
      </c>
      <c r="E21" s="252">
        <v>263889</v>
      </c>
      <c r="F21" s="237">
        <v>258770</v>
      </c>
      <c r="G21" s="251">
        <v>255075</v>
      </c>
      <c r="H21" s="238">
        <v>251584</v>
      </c>
      <c r="I21" s="252">
        <v>248955</v>
      </c>
      <c r="J21" s="238">
        <v>244750</v>
      </c>
      <c r="K21" s="252">
        <v>242198</v>
      </c>
      <c r="L21" s="238">
        <v>239329</v>
      </c>
      <c r="M21" s="252">
        <v>236019</v>
      </c>
    </row>
    <row r="22" spans="1:13" ht="12.75">
      <c r="A22" s="295" t="s">
        <v>20</v>
      </c>
      <c r="B22" s="237">
        <v>29430</v>
      </c>
      <c r="C22" s="250">
        <v>29507</v>
      </c>
      <c r="D22" s="238">
        <v>28221</v>
      </c>
      <c r="E22" s="252">
        <v>27818</v>
      </c>
      <c r="F22" s="237">
        <v>26136</v>
      </c>
      <c r="G22" s="251">
        <v>22488</v>
      </c>
      <c r="H22" s="238">
        <v>22237</v>
      </c>
      <c r="I22" s="252">
        <v>22112</v>
      </c>
      <c r="J22" s="238">
        <v>21933</v>
      </c>
      <c r="K22" s="252">
        <v>21831</v>
      </c>
      <c r="L22" s="238">
        <v>21609</v>
      </c>
      <c r="M22" s="252">
        <v>20517</v>
      </c>
    </row>
    <row r="23" spans="1:13" ht="12.75">
      <c r="A23" s="297" t="s">
        <v>21</v>
      </c>
      <c r="B23" s="241">
        <v>531666</v>
      </c>
      <c r="C23" s="310">
        <v>532080</v>
      </c>
      <c r="D23" s="242">
        <v>528912</v>
      </c>
      <c r="E23" s="303">
        <v>530250</v>
      </c>
      <c r="F23" s="241">
        <v>525322</v>
      </c>
      <c r="G23" s="347">
        <v>516976</v>
      </c>
      <c r="H23" s="242">
        <v>505732</v>
      </c>
      <c r="I23" s="303">
        <v>500696</v>
      </c>
      <c r="J23" s="242">
        <v>495880</v>
      </c>
      <c r="K23" s="303">
        <v>494690</v>
      </c>
      <c r="L23" s="242">
        <v>491014</v>
      </c>
      <c r="M23" s="303">
        <v>485290</v>
      </c>
    </row>
    <row r="24" spans="1:13" ht="12.75">
      <c r="A24" s="248" t="s">
        <v>22</v>
      </c>
      <c r="B24" s="237">
        <v>2911434</v>
      </c>
      <c r="C24" s="250">
        <f>SUM(C20:C23)</f>
        <v>2910068</v>
      </c>
      <c r="D24" s="238">
        <f>SUM(D20:D23)</f>
        <v>2897575</v>
      </c>
      <c r="E24" s="252">
        <v>2902365</v>
      </c>
      <c r="F24" s="237">
        <v>2868126</v>
      </c>
      <c r="G24" s="251">
        <f>SUM(G20:G23)</f>
        <v>2832523</v>
      </c>
      <c r="H24" s="238">
        <f>SUM(H20:H23)</f>
        <v>2787533</v>
      </c>
      <c r="I24" s="252">
        <v>2753639</v>
      </c>
      <c r="J24" s="238">
        <v>2724560</v>
      </c>
      <c r="K24" s="252">
        <v>2702600</v>
      </c>
      <c r="L24" s="238">
        <v>2675004</v>
      </c>
      <c r="M24" s="252">
        <v>2643837</v>
      </c>
    </row>
    <row r="25" spans="1:13" s="366" customFormat="1" ht="12.75">
      <c r="A25" s="248"/>
      <c r="B25" s="255"/>
      <c r="C25" s="312"/>
      <c r="D25" s="256"/>
      <c r="E25" s="331"/>
      <c r="F25" s="255"/>
      <c r="G25" s="350"/>
      <c r="H25" s="256"/>
      <c r="I25" s="331"/>
      <c r="J25" s="256"/>
      <c r="K25" s="331"/>
      <c r="L25" s="256"/>
      <c r="M25" s="331"/>
    </row>
    <row r="26" spans="1:13" s="366" customFormat="1" ht="14.25">
      <c r="A26" s="248" t="s">
        <v>239</v>
      </c>
      <c r="B26" s="255"/>
      <c r="C26" s="312"/>
      <c r="D26" s="256"/>
      <c r="E26" s="331"/>
      <c r="F26" s="255"/>
      <c r="G26" s="251"/>
      <c r="H26" s="256"/>
      <c r="I26" s="331"/>
      <c r="J26" s="256"/>
      <c r="K26" s="331"/>
      <c r="L26" s="256"/>
      <c r="M26" s="331"/>
    </row>
    <row r="27" spans="1:13" s="366" customFormat="1" ht="14.25">
      <c r="A27" s="295" t="s">
        <v>240</v>
      </c>
      <c r="B27" s="237">
        <v>864119</v>
      </c>
      <c r="C27" s="250">
        <v>1671223</v>
      </c>
      <c r="D27" s="238">
        <v>2389874</v>
      </c>
      <c r="E27" s="252">
        <v>3185485</v>
      </c>
      <c r="F27" s="237">
        <v>886656</v>
      </c>
      <c r="G27" s="251">
        <v>1689070</v>
      </c>
      <c r="H27" s="238">
        <v>2438877</v>
      </c>
      <c r="I27" s="252">
        <v>3282575</v>
      </c>
      <c r="J27" s="238">
        <v>882369</v>
      </c>
      <c r="K27" s="252">
        <v>1698735</v>
      </c>
      <c r="L27" s="238">
        <v>2464929</v>
      </c>
      <c r="M27" s="252">
        <v>3284852</v>
      </c>
    </row>
    <row r="28" spans="1:13" s="366" customFormat="1" ht="14.25">
      <c r="A28" s="295" t="s">
        <v>241</v>
      </c>
      <c r="B28" s="237">
        <v>453008</v>
      </c>
      <c r="C28" s="250">
        <f>867344+19383</f>
        <v>886727</v>
      </c>
      <c r="D28" s="238">
        <v>1289261</v>
      </c>
      <c r="E28" s="252">
        <v>1711256</v>
      </c>
      <c r="F28" s="237">
        <v>280153</v>
      </c>
      <c r="G28" s="251">
        <v>545208</v>
      </c>
      <c r="H28" s="238">
        <v>808575</v>
      </c>
      <c r="I28" s="252">
        <v>1096685</v>
      </c>
      <c r="J28" s="238">
        <v>301903</v>
      </c>
      <c r="K28" s="252">
        <v>591036</v>
      </c>
      <c r="L28" s="238">
        <v>871759</v>
      </c>
      <c r="M28" s="252">
        <v>1157640</v>
      </c>
    </row>
    <row r="29" spans="1:13" s="366" customFormat="1" ht="12.75">
      <c r="A29" s="295" t="s">
        <v>25</v>
      </c>
      <c r="B29" s="237">
        <v>245003</v>
      </c>
      <c r="C29" s="250">
        <f>492965+8555</f>
        <v>501520</v>
      </c>
      <c r="D29" s="238">
        <v>741719</v>
      </c>
      <c r="E29" s="252">
        <v>963226</v>
      </c>
      <c r="F29" s="237">
        <v>196409</v>
      </c>
      <c r="G29" s="251">
        <v>396175</v>
      </c>
      <c r="H29" s="238">
        <v>578499</v>
      </c>
      <c r="I29" s="252">
        <v>747195</v>
      </c>
      <c r="J29" s="238">
        <v>155087</v>
      </c>
      <c r="K29" s="252">
        <v>312807</v>
      </c>
      <c r="L29" s="238">
        <v>462801</v>
      </c>
      <c r="M29" s="252">
        <v>594743</v>
      </c>
    </row>
    <row r="30" spans="1:13" s="366" customFormat="1" ht="12.75">
      <c r="A30" s="295" t="s">
        <v>26</v>
      </c>
      <c r="B30" s="237">
        <v>1562130</v>
      </c>
      <c r="C30" s="250">
        <f>SUM(C27:C29)</f>
        <v>3059470</v>
      </c>
      <c r="D30" s="238">
        <f>SUM(D27:D29)</f>
        <v>4420854</v>
      </c>
      <c r="E30" s="252">
        <v>5859967</v>
      </c>
      <c r="F30" s="237">
        <v>1363218</v>
      </c>
      <c r="G30" s="251">
        <f>SUM(G27:G29)</f>
        <v>2630453</v>
      </c>
      <c r="H30" s="238">
        <f>SUM(H27:H29)</f>
        <v>3825951</v>
      </c>
      <c r="I30" s="252">
        <v>5126455</v>
      </c>
      <c r="J30" s="238">
        <v>1339359</v>
      </c>
      <c r="K30" s="252">
        <v>2602578</v>
      </c>
      <c r="L30" s="238">
        <v>3799489</v>
      </c>
      <c r="M30" s="252">
        <v>5037235</v>
      </c>
    </row>
    <row r="31" spans="1:13" s="366" customFormat="1" ht="12.75">
      <c r="A31" s="295" t="s">
        <v>27</v>
      </c>
      <c r="B31" s="237">
        <v>34415</v>
      </c>
      <c r="C31" s="250">
        <v>69671</v>
      </c>
      <c r="D31" s="238">
        <v>102719</v>
      </c>
      <c r="E31" s="252">
        <v>133773</v>
      </c>
      <c r="F31" s="237">
        <v>28614</v>
      </c>
      <c r="G31" s="251">
        <v>58958</v>
      </c>
      <c r="H31" s="238">
        <v>86992</v>
      </c>
      <c r="I31" s="252">
        <v>113315</v>
      </c>
      <c r="J31" s="238">
        <v>25471</v>
      </c>
      <c r="K31" s="252">
        <v>50957</v>
      </c>
      <c r="L31" s="238">
        <v>75510</v>
      </c>
      <c r="M31" s="252">
        <v>98723</v>
      </c>
    </row>
    <row r="32" spans="1:13" s="366" customFormat="1" ht="14.25">
      <c r="A32" s="297" t="s">
        <v>242</v>
      </c>
      <c r="B32" s="241">
        <v>846931</v>
      </c>
      <c r="C32" s="310">
        <v>1579375</v>
      </c>
      <c r="D32" s="242">
        <v>2212410</v>
      </c>
      <c r="E32" s="303">
        <v>2826753</v>
      </c>
      <c r="F32" s="241">
        <v>675197</v>
      </c>
      <c r="G32" s="347">
        <v>1164769</v>
      </c>
      <c r="H32" s="242">
        <v>1577280</v>
      </c>
      <c r="I32" s="303">
        <v>1953968</v>
      </c>
      <c r="J32" s="242">
        <v>345282</v>
      </c>
      <c r="K32" s="303">
        <v>633116</v>
      </c>
      <c r="L32" s="242">
        <v>853342</v>
      </c>
      <c r="M32" s="303">
        <v>1044782</v>
      </c>
    </row>
    <row r="33" spans="1:13" s="366" customFormat="1" ht="12.75">
      <c r="A33" s="248" t="s">
        <v>28</v>
      </c>
      <c r="B33" s="237">
        <v>2443476</v>
      </c>
      <c r="C33" s="250">
        <f>SUM(C30:C32)</f>
        <v>4708516</v>
      </c>
      <c r="D33" s="238">
        <f>SUM(D30:D32)</f>
        <v>6735983</v>
      </c>
      <c r="E33" s="252">
        <v>8820493</v>
      </c>
      <c r="F33" s="237">
        <v>2067029</v>
      </c>
      <c r="G33" s="251">
        <f>SUM(G30:G32)</f>
        <v>3854180</v>
      </c>
      <c r="H33" s="238">
        <f>SUM(H30:H32)</f>
        <v>5490223</v>
      </c>
      <c r="I33" s="252">
        <v>7193738</v>
      </c>
      <c r="J33" s="238">
        <v>1710112</v>
      </c>
      <c r="K33" s="252">
        <v>3286651</v>
      </c>
      <c r="L33" s="238">
        <v>4728341</v>
      </c>
      <c r="M33" s="252">
        <v>6180740</v>
      </c>
    </row>
    <row r="34" spans="1:13" s="366" customFormat="1" ht="12.75">
      <c r="A34" s="248"/>
      <c r="B34" s="255"/>
      <c r="C34" s="312"/>
      <c r="D34" s="256"/>
      <c r="E34" s="331"/>
      <c r="F34" s="255"/>
      <c r="G34" s="350"/>
      <c r="H34" s="256"/>
      <c r="I34" s="331"/>
      <c r="J34" s="256"/>
      <c r="K34" s="331"/>
      <c r="L34" s="256"/>
      <c r="M34" s="331"/>
    </row>
    <row r="35" spans="1:13" s="366" customFormat="1" ht="12.75">
      <c r="A35" s="248" t="s">
        <v>29</v>
      </c>
      <c r="B35" s="255"/>
      <c r="C35" s="312"/>
      <c r="D35" s="256"/>
      <c r="E35" s="331"/>
      <c r="F35" s="255"/>
      <c r="G35" s="350"/>
      <c r="H35" s="256"/>
      <c r="I35" s="331"/>
      <c r="J35" s="256"/>
      <c r="K35" s="331"/>
      <c r="L35" s="256"/>
      <c r="M35" s="331"/>
    </row>
    <row r="36" spans="1:13" s="366" customFormat="1" ht="14.25">
      <c r="A36" s="295" t="s">
        <v>243</v>
      </c>
      <c r="B36" s="237">
        <v>126017</v>
      </c>
      <c r="C36" s="250">
        <v>143758</v>
      </c>
      <c r="D36" s="238">
        <v>163729</v>
      </c>
      <c r="E36" s="252">
        <v>205886</v>
      </c>
      <c r="F36" s="237">
        <v>226813</v>
      </c>
      <c r="G36" s="251">
        <v>250368</v>
      </c>
      <c r="H36" s="238">
        <v>280137</v>
      </c>
      <c r="I36" s="252">
        <v>329314</v>
      </c>
      <c r="J36" s="238">
        <v>370362</v>
      </c>
      <c r="K36" s="252">
        <v>407682</v>
      </c>
      <c r="L36" s="238">
        <v>451033</v>
      </c>
      <c r="M36" s="252">
        <v>512810</v>
      </c>
    </row>
    <row r="37" spans="1:13" s="366" customFormat="1" ht="12.75">
      <c r="A37" s="295" t="s">
        <v>30</v>
      </c>
      <c r="B37" s="237"/>
      <c r="C37" s="250"/>
      <c r="D37" s="238"/>
      <c r="E37" s="252"/>
      <c r="F37" s="237"/>
      <c r="G37" s="251"/>
      <c r="H37" s="238"/>
      <c r="I37" s="252"/>
      <c r="J37" s="238"/>
      <c r="K37" s="252"/>
      <c r="L37" s="238"/>
      <c r="M37" s="252"/>
    </row>
    <row r="38" spans="1:13" s="366" customFormat="1" ht="12.75">
      <c r="A38" s="295" t="s">
        <v>31</v>
      </c>
      <c r="B38" s="237">
        <v>131891</v>
      </c>
      <c r="C38" s="250">
        <v>123699</v>
      </c>
      <c r="D38" s="238">
        <v>121356</v>
      </c>
      <c r="E38" s="252">
        <v>111638</v>
      </c>
      <c r="F38" s="237">
        <v>106254</v>
      </c>
      <c r="G38" s="251">
        <v>98651</v>
      </c>
      <c r="H38" s="238">
        <v>88702</v>
      </c>
      <c r="I38" s="252">
        <v>80938</v>
      </c>
      <c r="J38" s="238">
        <v>73938</v>
      </c>
      <c r="K38" s="252">
        <v>52133</v>
      </c>
      <c r="L38" s="238">
        <v>38754</v>
      </c>
      <c r="M38" s="252">
        <v>31401</v>
      </c>
    </row>
    <row r="39" spans="1:13" s="366" customFormat="1" ht="12.75">
      <c r="A39" s="295" t="s">
        <v>32</v>
      </c>
      <c r="B39" s="237">
        <v>946</v>
      </c>
      <c r="C39" s="250">
        <v>925</v>
      </c>
      <c r="D39" s="238">
        <v>916</v>
      </c>
      <c r="E39" s="252">
        <v>907</v>
      </c>
      <c r="F39" s="237">
        <v>820</v>
      </c>
      <c r="G39" s="251">
        <v>777</v>
      </c>
      <c r="H39" s="238">
        <v>756</v>
      </c>
      <c r="I39" s="252">
        <v>751</v>
      </c>
      <c r="J39" s="238">
        <v>735</v>
      </c>
      <c r="K39" s="252">
        <v>718</v>
      </c>
      <c r="L39" s="238">
        <v>672</v>
      </c>
      <c r="M39" s="252">
        <v>656</v>
      </c>
    </row>
    <row r="40" spans="1:13" s="366" customFormat="1" ht="12.75">
      <c r="A40" s="295" t="s">
        <v>4</v>
      </c>
      <c r="B40" s="237">
        <v>84100</v>
      </c>
      <c r="C40" s="250">
        <v>96776</v>
      </c>
      <c r="D40" s="238">
        <v>108897</v>
      </c>
      <c r="E40" s="252">
        <v>137910</v>
      </c>
      <c r="F40" s="237">
        <v>152785</v>
      </c>
      <c r="G40" s="251">
        <v>167477</v>
      </c>
      <c r="H40" s="238">
        <v>189167</v>
      </c>
      <c r="I40" s="252">
        <v>218954</v>
      </c>
      <c r="J40" s="238">
        <v>240967</v>
      </c>
      <c r="K40" s="252">
        <v>263837</v>
      </c>
      <c r="L40" s="238">
        <v>295867</v>
      </c>
      <c r="M40" s="252">
        <v>336181</v>
      </c>
    </row>
    <row r="41" spans="1:13" s="366" customFormat="1" ht="12.75">
      <c r="A41" s="295" t="s">
        <v>5</v>
      </c>
      <c r="B41" s="237">
        <v>799</v>
      </c>
      <c r="C41" s="250">
        <v>930</v>
      </c>
      <c r="D41" s="238">
        <v>991</v>
      </c>
      <c r="E41" s="252">
        <v>1153</v>
      </c>
      <c r="F41" s="237">
        <v>1230</v>
      </c>
      <c r="G41" s="251">
        <v>1320</v>
      </c>
      <c r="H41" s="238">
        <v>1390</v>
      </c>
      <c r="I41" s="252">
        <v>1467</v>
      </c>
      <c r="J41" s="238">
        <v>1467</v>
      </c>
      <c r="K41" s="252">
        <v>1368</v>
      </c>
      <c r="L41" s="238">
        <v>1292</v>
      </c>
      <c r="M41" s="252">
        <v>1175</v>
      </c>
    </row>
    <row r="42" spans="1:13" s="366" customFormat="1" ht="12.75">
      <c r="A42" s="295" t="s">
        <v>217</v>
      </c>
      <c r="B42" s="237">
        <v>10790</v>
      </c>
      <c r="C42" s="250">
        <v>11659</v>
      </c>
      <c r="D42" s="238">
        <v>12410</v>
      </c>
      <c r="E42" s="252">
        <v>14412</v>
      </c>
      <c r="F42" s="237">
        <v>16795</v>
      </c>
      <c r="G42" s="251">
        <v>18338</v>
      </c>
      <c r="H42" s="238">
        <v>21032</v>
      </c>
      <c r="I42" s="252">
        <v>26425</v>
      </c>
      <c r="J42" s="238">
        <v>30971</v>
      </c>
      <c r="K42" s="252">
        <v>36173</v>
      </c>
      <c r="L42" s="238">
        <v>45339</v>
      </c>
      <c r="M42" s="252">
        <v>57587</v>
      </c>
    </row>
    <row r="43" spans="1:14" s="366" customFormat="1" ht="12.75">
      <c r="A43" s="295" t="s">
        <v>218</v>
      </c>
      <c r="B43" s="237">
        <v>228526</v>
      </c>
      <c r="C43" s="250">
        <v>233989</v>
      </c>
      <c r="D43" s="238">
        <v>244570</v>
      </c>
      <c r="E43" s="252">
        <v>266020</v>
      </c>
      <c r="F43" s="237">
        <v>277884</v>
      </c>
      <c r="G43" s="251">
        <v>286563</v>
      </c>
      <c r="H43" s="238">
        <v>301047</v>
      </c>
      <c r="I43" s="252">
        <v>328535</v>
      </c>
      <c r="J43" s="238">
        <v>348078</v>
      </c>
      <c r="K43" s="252">
        <v>354229</v>
      </c>
      <c r="L43" s="238">
        <v>381924</v>
      </c>
      <c r="M43" s="252">
        <v>427000</v>
      </c>
      <c r="N43" s="364"/>
    </row>
    <row r="44" spans="1:14" s="366" customFormat="1" ht="12.75">
      <c r="A44" s="295" t="s">
        <v>33</v>
      </c>
      <c r="B44" s="257">
        <v>0.44</v>
      </c>
      <c r="C44" s="313">
        <v>0.44</v>
      </c>
      <c r="D44" s="258">
        <v>0.427</v>
      </c>
      <c r="E44" s="332">
        <v>0.42</v>
      </c>
      <c r="F44" s="257">
        <v>0.43</v>
      </c>
      <c r="G44" s="351">
        <v>0.43</v>
      </c>
      <c r="H44" s="258">
        <v>0.424</v>
      </c>
      <c r="I44" s="332">
        <v>0.424</v>
      </c>
      <c r="J44" s="258">
        <v>0.42</v>
      </c>
      <c r="K44" s="332">
        <v>0.37</v>
      </c>
      <c r="L44" s="258">
        <v>0.35</v>
      </c>
      <c r="M44" s="332">
        <v>0.39</v>
      </c>
      <c r="N44" s="367"/>
    </row>
    <row r="45" spans="1:14" s="366" customFormat="1" ht="14.25">
      <c r="A45" s="295" t="s">
        <v>244</v>
      </c>
      <c r="B45" s="237">
        <v>11314</v>
      </c>
      <c r="C45" s="250">
        <v>11244</v>
      </c>
      <c r="D45" s="238">
        <v>11157</v>
      </c>
      <c r="E45" s="252">
        <v>10939</v>
      </c>
      <c r="F45" s="237">
        <v>10718</v>
      </c>
      <c r="G45" s="251">
        <v>10715</v>
      </c>
      <c r="H45" s="238">
        <v>10434</v>
      </c>
      <c r="I45" s="252">
        <v>10289</v>
      </c>
      <c r="J45" s="238">
        <v>9854</v>
      </c>
      <c r="K45" s="252">
        <v>9852</v>
      </c>
      <c r="L45" s="238">
        <v>9602</v>
      </c>
      <c r="M45" s="252">
        <v>9165</v>
      </c>
      <c r="N45" s="364"/>
    </row>
    <row r="46" spans="1:14" s="366" customFormat="1" ht="12.75">
      <c r="A46" s="295" t="s">
        <v>34</v>
      </c>
      <c r="B46" s="237">
        <v>364886</v>
      </c>
      <c r="C46" s="250">
        <v>366809</v>
      </c>
      <c r="D46" s="238">
        <v>371429</v>
      </c>
      <c r="E46" s="252">
        <v>383904</v>
      </c>
      <c r="F46" s="237">
        <v>386536</v>
      </c>
      <c r="G46" s="251">
        <v>389114</v>
      </c>
      <c r="H46" s="238">
        <v>391990</v>
      </c>
      <c r="I46" s="252">
        <v>403631</v>
      </c>
      <c r="J46" s="238">
        <v>406682</v>
      </c>
      <c r="K46" s="252">
        <v>408299</v>
      </c>
      <c r="L46" s="238">
        <v>409016</v>
      </c>
      <c r="M46" s="252">
        <v>414286</v>
      </c>
      <c r="N46" s="367"/>
    </row>
    <row r="47" spans="1:14" s="366" customFormat="1" ht="15.75">
      <c r="A47" s="295" t="s">
        <v>245</v>
      </c>
      <c r="B47" s="238">
        <f>+B36+B39+B41+B42</f>
        <v>138552</v>
      </c>
      <c r="C47" s="250">
        <f>+C36+C39+C41+C42</f>
        <v>157272</v>
      </c>
      <c r="D47" s="238">
        <f>+D36+D39+D41+D42</f>
        <v>178046</v>
      </c>
      <c r="E47" s="252">
        <v>222358</v>
      </c>
      <c r="F47" s="238">
        <f>+F36+F39+F41+F42</f>
        <v>245658</v>
      </c>
      <c r="G47" s="250">
        <f>+G36+G39+G41+G42</f>
        <v>270803</v>
      </c>
      <c r="H47" s="238">
        <v>303315</v>
      </c>
      <c r="I47" s="252">
        <v>357957</v>
      </c>
      <c r="J47" s="238">
        <v>403535</v>
      </c>
      <c r="K47" s="252">
        <v>445941</v>
      </c>
      <c r="L47" s="238">
        <v>498336</v>
      </c>
      <c r="M47" s="252">
        <v>572228</v>
      </c>
      <c r="N47" s="364"/>
    </row>
    <row r="48" spans="1:13" s="366" customFormat="1" ht="12.75">
      <c r="A48" s="248"/>
      <c r="B48" s="255"/>
      <c r="C48" s="312"/>
      <c r="D48" s="256"/>
      <c r="E48" s="331"/>
      <c r="F48" s="255"/>
      <c r="G48" s="350"/>
      <c r="H48" s="256"/>
      <c r="I48" s="331"/>
      <c r="J48" s="256"/>
      <c r="K48" s="331"/>
      <c r="L48" s="256"/>
      <c r="M48" s="331"/>
    </row>
    <row r="49" spans="1:14" s="366" customFormat="1" ht="12.75">
      <c r="A49" s="248" t="s">
        <v>219</v>
      </c>
      <c r="B49" s="255"/>
      <c r="C49" s="312"/>
      <c r="D49" s="256"/>
      <c r="E49" s="331"/>
      <c r="F49" s="255"/>
      <c r="G49" s="350"/>
      <c r="H49" s="256"/>
      <c r="I49" s="331"/>
      <c r="J49" s="256"/>
      <c r="K49" s="331"/>
      <c r="L49" s="256"/>
      <c r="M49" s="331"/>
      <c r="N49" s="365"/>
    </row>
    <row r="50" spans="1:13" ht="14.25">
      <c r="A50" s="295" t="s">
        <v>246</v>
      </c>
      <c r="B50" s="237">
        <v>8344</v>
      </c>
      <c r="C50" s="250">
        <v>8316.3</v>
      </c>
      <c r="D50" s="238">
        <v>8236.4</v>
      </c>
      <c r="E50" s="252">
        <v>8009</v>
      </c>
      <c r="F50" s="237">
        <v>6995</v>
      </c>
      <c r="G50" s="251">
        <v>6581.5</v>
      </c>
      <c r="H50" s="238">
        <v>6100.6</v>
      </c>
      <c r="I50" s="252">
        <v>5684</v>
      </c>
      <c r="J50" s="238"/>
      <c r="K50" s="252"/>
      <c r="L50" s="238"/>
      <c r="M50" s="252"/>
    </row>
    <row r="51" spans="1:14" s="367" customFormat="1" ht="14.25">
      <c r="A51" s="295" t="s">
        <v>247</v>
      </c>
      <c r="B51" s="259">
        <v>348.9</v>
      </c>
      <c r="C51" s="280">
        <v>349.9</v>
      </c>
      <c r="D51" s="260">
        <v>351.8</v>
      </c>
      <c r="E51" s="282">
        <v>362.4</v>
      </c>
      <c r="F51" s="259">
        <v>410</v>
      </c>
      <c r="G51" s="281">
        <v>430.3765099141533</v>
      </c>
      <c r="H51" s="260">
        <v>456.9</v>
      </c>
      <c r="I51" s="282">
        <v>484.4</v>
      </c>
      <c r="J51" s="260"/>
      <c r="K51" s="282"/>
      <c r="L51" s="260"/>
      <c r="M51" s="282"/>
      <c r="N51" s="364"/>
    </row>
    <row r="52" spans="1:13" ht="12.75">
      <c r="A52" s="295" t="s">
        <v>252</v>
      </c>
      <c r="B52" s="237">
        <v>8043</v>
      </c>
      <c r="C52" s="250">
        <v>8012.8</v>
      </c>
      <c r="D52" s="238">
        <v>7955.8</v>
      </c>
      <c r="E52" s="252">
        <v>7740</v>
      </c>
      <c r="F52" s="237">
        <v>6732</v>
      </c>
      <c r="G52" s="251">
        <v>6363.5</v>
      </c>
      <c r="H52" s="238">
        <v>5885.8</v>
      </c>
      <c r="I52" s="252">
        <v>5478</v>
      </c>
      <c r="J52" s="238"/>
      <c r="K52" s="252"/>
      <c r="L52" s="238"/>
      <c r="M52" s="252"/>
    </row>
    <row r="53" spans="1:14" s="367" customFormat="1" ht="12.75">
      <c r="A53" s="295" t="s">
        <v>253</v>
      </c>
      <c r="B53" s="261">
        <v>352.2</v>
      </c>
      <c r="C53" s="314">
        <v>353.4</v>
      </c>
      <c r="D53" s="262">
        <v>354.4</v>
      </c>
      <c r="E53" s="333">
        <v>364.9</v>
      </c>
      <c r="F53" s="261">
        <v>414.6</v>
      </c>
      <c r="G53" s="352">
        <v>433.2</v>
      </c>
      <c r="H53" s="262">
        <v>460.8</v>
      </c>
      <c r="I53" s="333">
        <v>489</v>
      </c>
      <c r="J53" s="262"/>
      <c r="K53" s="333"/>
      <c r="L53" s="262"/>
      <c r="M53" s="333"/>
      <c r="N53" s="364"/>
    </row>
    <row r="54" spans="1:13" ht="12.75">
      <c r="A54" s="298"/>
      <c r="B54" s="263"/>
      <c r="C54" s="315"/>
      <c r="D54" s="264"/>
      <c r="E54" s="298"/>
      <c r="F54" s="263"/>
      <c r="G54" s="353"/>
      <c r="H54" s="264"/>
      <c r="I54" s="298"/>
      <c r="J54" s="264"/>
      <c r="K54" s="298"/>
      <c r="L54" s="264"/>
      <c r="M54" s="298"/>
    </row>
    <row r="55" spans="1:14" s="366" customFormat="1" ht="15.75">
      <c r="A55" s="244" t="s">
        <v>35</v>
      </c>
      <c r="B55" s="249"/>
      <c r="C55" s="250"/>
      <c r="D55" s="251"/>
      <c r="E55" s="252"/>
      <c r="F55" s="249"/>
      <c r="G55" s="251"/>
      <c r="H55" s="251"/>
      <c r="I55" s="252"/>
      <c r="J55" s="251"/>
      <c r="K55" s="252"/>
      <c r="L55" s="251"/>
      <c r="M55" s="252"/>
      <c r="N55" s="364"/>
    </row>
    <row r="56" spans="1:14" s="365" customFormat="1" ht="12.75">
      <c r="A56" s="248"/>
      <c r="B56" s="249"/>
      <c r="C56" s="250"/>
      <c r="D56" s="251"/>
      <c r="E56" s="252"/>
      <c r="F56" s="249"/>
      <c r="G56" s="251"/>
      <c r="H56" s="251"/>
      <c r="I56" s="252"/>
      <c r="J56" s="251"/>
      <c r="K56" s="252"/>
      <c r="L56" s="251"/>
      <c r="M56" s="252"/>
      <c r="N56" s="364"/>
    </row>
    <row r="57" spans="1:13" ht="12.75">
      <c r="A57" s="248" t="s">
        <v>220</v>
      </c>
      <c r="B57" s="265" t="s">
        <v>197</v>
      </c>
      <c r="C57" s="316">
        <v>0.2904</v>
      </c>
      <c r="D57" s="266">
        <v>0.2898</v>
      </c>
      <c r="E57" s="334">
        <v>0.29</v>
      </c>
      <c r="F57" s="265" t="s">
        <v>198</v>
      </c>
      <c r="G57" s="354">
        <v>0.2807</v>
      </c>
      <c r="H57" s="266">
        <v>0.2712</v>
      </c>
      <c r="I57" s="334">
        <v>0.26</v>
      </c>
      <c r="J57" s="266">
        <v>0.2531</v>
      </c>
      <c r="K57" s="334">
        <v>0.2492</v>
      </c>
      <c r="L57" s="266">
        <v>0.2442</v>
      </c>
      <c r="M57" s="334">
        <v>0.239</v>
      </c>
    </row>
    <row r="58" spans="1:14" ht="12.75">
      <c r="A58" s="295" t="s">
        <v>221</v>
      </c>
      <c r="B58" s="253"/>
      <c r="C58" s="311"/>
      <c r="D58" s="254"/>
      <c r="E58" s="330"/>
      <c r="F58" s="253"/>
      <c r="G58" s="349"/>
      <c r="H58" s="254"/>
      <c r="I58" s="330"/>
      <c r="J58" s="254"/>
      <c r="K58" s="330"/>
      <c r="L58" s="254"/>
      <c r="M58" s="330"/>
      <c r="N58" s="366"/>
    </row>
    <row r="59" spans="1:14" ht="12.75">
      <c r="A59" s="295" t="s">
        <v>18</v>
      </c>
      <c r="B59" s="237">
        <v>524267</v>
      </c>
      <c r="C59" s="250">
        <v>525001</v>
      </c>
      <c r="D59" s="238">
        <v>523558</v>
      </c>
      <c r="E59" s="252">
        <v>524722</v>
      </c>
      <c r="F59" s="237">
        <v>507154</v>
      </c>
      <c r="G59" s="251">
        <v>509224</v>
      </c>
      <c r="H59" s="238">
        <v>487913</v>
      </c>
      <c r="I59" s="252">
        <v>467559</v>
      </c>
      <c r="J59" s="238">
        <v>454750</v>
      </c>
      <c r="K59" s="252">
        <v>450243</v>
      </c>
      <c r="L59" s="238">
        <v>440785</v>
      </c>
      <c r="M59" s="252">
        <v>430082</v>
      </c>
      <c r="N59" s="366"/>
    </row>
    <row r="60" spans="1:14" ht="12.75">
      <c r="A60" s="295" t="s">
        <v>19</v>
      </c>
      <c r="B60" s="237">
        <v>56656</v>
      </c>
      <c r="C60" s="250">
        <f>52908+3809</f>
        <v>56717</v>
      </c>
      <c r="D60" s="238">
        <v>56330</v>
      </c>
      <c r="E60" s="252">
        <v>56329</v>
      </c>
      <c r="F60" s="237">
        <v>51601</v>
      </c>
      <c r="G60" s="251">
        <f>47527+3847</f>
        <v>51374</v>
      </c>
      <c r="H60" s="238">
        <v>51261</v>
      </c>
      <c r="I60" s="252">
        <v>48252</v>
      </c>
      <c r="J60" s="238">
        <v>48000</v>
      </c>
      <c r="K60" s="252">
        <v>44506</v>
      </c>
      <c r="L60" s="238">
        <v>43727</v>
      </c>
      <c r="M60" s="252">
        <v>42780</v>
      </c>
      <c r="N60" s="366"/>
    </row>
    <row r="61" spans="1:14" ht="12.75">
      <c r="A61" s="295" t="s">
        <v>20</v>
      </c>
      <c r="B61" s="237">
        <v>2728</v>
      </c>
      <c r="C61" s="250">
        <v>2711</v>
      </c>
      <c r="D61" s="238">
        <v>2733</v>
      </c>
      <c r="E61" s="252">
        <v>2725</v>
      </c>
      <c r="F61" s="237">
        <v>2651</v>
      </c>
      <c r="G61" s="251">
        <v>2645</v>
      </c>
      <c r="H61" s="238">
        <v>2634</v>
      </c>
      <c r="I61" s="252">
        <v>2063</v>
      </c>
      <c r="J61" s="238">
        <v>2264</v>
      </c>
      <c r="K61" s="252">
        <v>2316</v>
      </c>
      <c r="L61" s="238">
        <v>2168</v>
      </c>
      <c r="M61" s="252">
        <v>2087</v>
      </c>
      <c r="N61" s="366"/>
    </row>
    <row r="62" spans="1:14" ht="12.75">
      <c r="A62" s="297" t="s">
        <v>21</v>
      </c>
      <c r="B62" s="241">
        <v>37858</v>
      </c>
      <c r="C62" s="310">
        <v>39312</v>
      </c>
      <c r="D62" s="242">
        <v>40712</v>
      </c>
      <c r="E62" s="303">
        <v>42082</v>
      </c>
      <c r="F62" s="241">
        <v>41708</v>
      </c>
      <c r="G62" s="347">
        <v>43074</v>
      </c>
      <c r="H62" s="242">
        <v>43942</v>
      </c>
      <c r="I62" s="303">
        <v>41262</v>
      </c>
      <c r="J62" s="242">
        <v>41032</v>
      </c>
      <c r="K62" s="303">
        <v>41124</v>
      </c>
      <c r="L62" s="242">
        <v>41662</v>
      </c>
      <c r="M62" s="303">
        <v>42200</v>
      </c>
      <c r="N62" s="366"/>
    </row>
    <row r="63" spans="1:14" ht="12.75">
      <c r="A63" s="248" t="s">
        <v>36</v>
      </c>
      <c r="B63" s="237">
        <v>621509</v>
      </c>
      <c r="C63" s="250">
        <f>SUM(C59:C62)</f>
        <v>623741</v>
      </c>
      <c r="D63" s="238">
        <f>SUM(D59:D62)</f>
        <v>623333</v>
      </c>
      <c r="E63" s="252">
        <v>625858</v>
      </c>
      <c r="F63" s="237">
        <v>603114</v>
      </c>
      <c r="G63" s="251">
        <f>SUM(G59:G62)</f>
        <v>606317</v>
      </c>
      <c r="H63" s="238">
        <f>SUM(H59:H62)</f>
        <v>585750</v>
      </c>
      <c r="I63" s="252">
        <v>559136</v>
      </c>
      <c r="J63" s="238">
        <v>546046</v>
      </c>
      <c r="K63" s="252">
        <v>538189</v>
      </c>
      <c r="L63" s="238">
        <v>528342</v>
      </c>
      <c r="M63" s="252">
        <v>517149</v>
      </c>
      <c r="N63" s="366"/>
    </row>
    <row r="64" spans="1:14" ht="12.75">
      <c r="A64" s="248"/>
      <c r="B64" s="237"/>
      <c r="C64" s="317"/>
      <c r="D64" s="238"/>
      <c r="E64" s="335"/>
      <c r="F64" s="237"/>
      <c r="G64" s="251"/>
      <c r="H64" s="238"/>
      <c r="I64" s="335"/>
      <c r="J64" s="238"/>
      <c r="K64" s="335"/>
      <c r="L64" s="238"/>
      <c r="M64" s="335"/>
      <c r="N64" s="366"/>
    </row>
    <row r="65" spans="1:13" s="366" customFormat="1" ht="12.75">
      <c r="A65" s="248" t="s">
        <v>37</v>
      </c>
      <c r="B65" s="255"/>
      <c r="C65" s="312"/>
      <c r="D65" s="256"/>
      <c r="E65" s="331"/>
      <c r="F65" s="255"/>
      <c r="G65" s="350"/>
      <c r="H65" s="256"/>
      <c r="I65" s="331"/>
      <c r="J65" s="256"/>
      <c r="K65" s="331"/>
      <c r="L65" s="256"/>
      <c r="M65" s="331"/>
    </row>
    <row r="66" spans="1:14" s="366" customFormat="1" ht="12.75">
      <c r="A66" s="295" t="s">
        <v>23</v>
      </c>
      <c r="B66" s="237">
        <v>459695</v>
      </c>
      <c r="C66" s="250">
        <v>893878</v>
      </c>
      <c r="D66" s="238">
        <v>1224399</v>
      </c>
      <c r="E66" s="252">
        <v>1601981</v>
      </c>
      <c r="F66" s="237">
        <v>378857</v>
      </c>
      <c r="G66" s="251">
        <v>730843</v>
      </c>
      <c r="H66" s="238">
        <v>1043292</v>
      </c>
      <c r="I66" s="252">
        <v>1368786</v>
      </c>
      <c r="J66" s="238">
        <v>314095</v>
      </c>
      <c r="K66" s="252">
        <v>619309</v>
      </c>
      <c r="L66" s="238">
        <v>897333</v>
      </c>
      <c r="M66" s="252">
        <v>1196762</v>
      </c>
      <c r="N66" s="364"/>
    </row>
    <row r="67" spans="1:13" s="366" customFormat="1" ht="12.75">
      <c r="A67" s="295" t="s">
        <v>24</v>
      </c>
      <c r="B67" s="237">
        <v>61800</v>
      </c>
      <c r="C67" s="250">
        <v>124004</v>
      </c>
      <c r="D67" s="238">
        <v>176948</v>
      </c>
      <c r="E67" s="252">
        <v>233325</v>
      </c>
      <c r="F67" s="237">
        <v>55392</v>
      </c>
      <c r="G67" s="251">
        <v>106476</v>
      </c>
      <c r="H67" s="238">
        <v>154625</v>
      </c>
      <c r="I67" s="252">
        <v>201206</v>
      </c>
      <c r="J67" s="238">
        <v>44859</v>
      </c>
      <c r="K67" s="252">
        <v>89909</v>
      </c>
      <c r="L67" s="238">
        <v>133460</v>
      </c>
      <c r="M67" s="252">
        <v>176964</v>
      </c>
    </row>
    <row r="68" spans="1:13" s="366" customFormat="1" ht="12.75">
      <c r="A68" s="295" t="s">
        <v>25</v>
      </c>
      <c r="B68" s="237">
        <v>38368</v>
      </c>
      <c r="C68" s="250">
        <v>79787</v>
      </c>
      <c r="D68" s="238">
        <v>117264</v>
      </c>
      <c r="E68" s="252">
        <v>154880</v>
      </c>
      <c r="F68" s="237">
        <v>34163</v>
      </c>
      <c r="G68" s="251">
        <v>70708</v>
      </c>
      <c r="H68" s="238">
        <v>105164</v>
      </c>
      <c r="I68" s="252">
        <v>139203</v>
      </c>
      <c r="J68" s="238">
        <v>30171</v>
      </c>
      <c r="K68" s="252">
        <v>62394</v>
      </c>
      <c r="L68" s="238">
        <v>93749</v>
      </c>
      <c r="M68" s="252">
        <v>123032</v>
      </c>
    </row>
    <row r="69" spans="1:13" s="366" customFormat="1" ht="12.75">
      <c r="A69" s="295" t="s">
        <v>26</v>
      </c>
      <c r="B69" s="237">
        <v>559863</v>
      </c>
      <c r="C69" s="250">
        <f>SUM(C66:C68)</f>
        <v>1097669</v>
      </c>
      <c r="D69" s="238">
        <f>SUM(D66:D68)</f>
        <v>1518611</v>
      </c>
      <c r="E69" s="252">
        <v>1990186</v>
      </c>
      <c r="F69" s="237">
        <v>468412</v>
      </c>
      <c r="G69" s="251">
        <f>SUM(G66:G68)</f>
        <v>908027</v>
      </c>
      <c r="H69" s="238">
        <f>SUM(H66:H68)</f>
        <v>1303081</v>
      </c>
      <c r="I69" s="252">
        <v>1709195</v>
      </c>
      <c r="J69" s="238">
        <v>389125</v>
      </c>
      <c r="K69" s="252">
        <v>771612</v>
      </c>
      <c r="L69" s="238">
        <v>1124542</v>
      </c>
      <c r="M69" s="252">
        <v>1496758</v>
      </c>
    </row>
    <row r="70" spans="1:13" s="366" customFormat="1" ht="12.75">
      <c r="A70" s="295" t="s">
        <v>27</v>
      </c>
      <c r="B70" s="237">
        <v>9194</v>
      </c>
      <c r="C70" s="250">
        <v>18323</v>
      </c>
      <c r="D70" s="238">
        <v>26989</v>
      </c>
      <c r="E70" s="252">
        <v>35691</v>
      </c>
      <c r="F70" s="237">
        <v>8130</v>
      </c>
      <c r="G70" s="251">
        <v>16206</v>
      </c>
      <c r="H70" s="238">
        <v>24048</v>
      </c>
      <c r="I70" s="252">
        <v>31557</v>
      </c>
      <c r="J70" s="238">
        <v>7021</v>
      </c>
      <c r="K70" s="252">
        <v>13960</v>
      </c>
      <c r="L70" s="238">
        <v>20910</v>
      </c>
      <c r="M70" s="252">
        <v>27455</v>
      </c>
    </row>
    <row r="71" spans="1:14" s="366" customFormat="1" ht="12.75">
      <c r="A71" s="297" t="s">
        <v>6</v>
      </c>
      <c r="B71" s="241">
        <v>69494</v>
      </c>
      <c r="C71" s="310">
        <v>132634</v>
      </c>
      <c r="D71" s="242">
        <v>185978</v>
      </c>
      <c r="E71" s="303">
        <v>248667</v>
      </c>
      <c r="F71" s="241">
        <v>60494</v>
      </c>
      <c r="G71" s="347">
        <v>112026</v>
      </c>
      <c r="H71" s="242">
        <v>158473</v>
      </c>
      <c r="I71" s="303">
        <v>207213</v>
      </c>
      <c r="J71" s="242">
        <v>54980</v>
      </c>
      <c r="K71" s="303">
        <v>101534</v>
      </c>
      <c r="L71" s="242">
        <v>143068</v>
      </c>
      <c r="M71" s="303">
        <v>179338</v>
      </c>
      <c r="N71" s="364"/>
    </row>
    <row r="72" spans="1:13" s="366" customFormat="1" ht="12.75">
      <c r="A72" s="248" t="s">
        <v>38</v>
      </c>
      <c r="B72" s="237">
        <v>638551</v>
      </c>
      <c r="C72" s="250">
        <f>SUM(C69:C71)</f>
        <v>1248626</v>
      </c>
      <c r="D72" s="238">
        <f>SUM(D69:D71)</f>
        <v>1731578</v>
      </c>
      <c r="E72" s="252">
        <v>2274544</v>
      </c>
      <c r="F72" s="237">
        <v>537036</v>
      </c>
      <c r="G72" s="251">
        <f>SUM(G69:G71)</f>
        <v>1036259</v>
      </c>
      <c r="H72" s="238">
        <f>SUM(H69:H71)</f>
        <v>1485602</v>
      </c>
      <c r="I72" s="252">
        <v>1947965</v>
      </c>
      <c r="J72" s="238">
        <v>451126</v>
      </c>
      <c r="K72" s="252">
        <v>887106</v>
      </c>
      <c r="L72" s="238">
        <v>1288520</v>
      </c>
      <c r="M72" s="252">
        <v>1703551</v>
      </c>
    </row>
    <row r="73" spans="1:13" ht="12.75">
      <c r="A73" s="299"/>
      <c r="B73" s="267"/>
      <c r="C73" s="318"/>
      <c r="D73" s="268"/>
      <c r="E73" s="299"/>
      <c r="F73" s="267"/>
      <c r="G73" s="355"/>
      <c r="H73" s="268"/>
      <c r="I73" s="299"/>
      <c r="J73" s="268"/>
      <c r="K73" s="299"/>
      <c r="L73" s="268"/>
      <c r="M73" s="299"/>
    </row>
    <row r="74" spans="1:14" s="366" customFormat="1" ht="12.75">
      <c r="A74" s="248" t="s">
        <v>39</v>
      </c>
      <c r="B74" s="255"/>
      <c r="C74" s="312"/>
      <c r="D74" s="256"/>
      <c r="E74" s="331"/>
      <c r="F74" s="255"/>
      <c r="G74" s="350"/>
      <c r="H74" s="256"/>
      <c r="I74" s="331"/>
      <c r="J74" s="256"/>
      <c r="K74" s="331"/>
      <c r="L74" s="256"/>
      <c r="M74" s="331"/>
      <c r="N74" s="367"/>
    </row>
    <row r="75" spans="1:14" s="366" customFormat="1" ht="12.75">
      <c r="A75" s="295" t="s">
        <v>40</v>
      </c>
      <c r="B75" s="237">
        <v>372</v>
      </c>
      <c r="C75" s="250">
        <v>855</v>
      </c>
      <c r="D75" s="238">
        <v>1336</v>
      </c>
      <c r="E75" s="252">
        <v>2447</v>
      </c>
      <c r="F75" s="237">
        <v>4074</v>
      </c>
      <c r="G75" s="251">
        <v>5530</v>
      </c>
      <c r="H75" s="238">
        <v>6815</v>
      </c>
      <c r="I75" s="252">
        <v>7798</v>
      </c>
      <c r="J75" s="238">
        <v>9558</v>
      </c>
      <c r="K75" s="252">
        <v>11304</v>
      </c>
      <c r="L75" s="238">
        <v>13315</v>
      </c>
      <c r="M75" s="252">
        <v>16462</v>
      </c>
      <c r="N75" s="367"/>
    </row>
    <row r="76" spans="1:14" s="366" customFormat="1" ht="12.75">
      <c r="A76" s="295" t="s">
        <v>30</v>
      </c>
      <c r="B76" s="237"/>
      <c r="C76" s="250"/>
      <c r="D76" s="238"/>
      <c r="E76" s="252"/>
      <c r="F76" s="237"/>
      <c r="G76" s="251"/>
      <c r="H76" s="238"/>
      <c r="I76" s="252"/>
      <c r="J76" s="238"/>
      <c r="K76" s="252"/>
      <c r="L76" s="238"/>
      <c r="M76" s="252"/>
      <c r="N76" s="367"/>
    </row>
    <row r="77" spans="1:14" s="366" customFormat="1" ht="12.75">
      <c r="A77" s="295" t="s">
        <v>31</v>
      </c>
      <c r="B77" s="237">
        <v>52692</v>
      </c>
      <c r="C77" s="250">
        <v>56242</v>
      </c>
      <c r="D77" s="238">
        <v>59426</v>
      </c>
      <c r="E77" s="252">
        <v>64780</v>
      </c>
      <c r="F77" s="237">
        <v>69857</v>
      </c>
      <c r="G77" s="251">
        <v>74880</v>
      </c>
      <c r="H77" s="238">
        <v>79094</v>
      </c>
      <c r="I77" s="252">
        <v>83930</v>
      </c>
      <c r="J77" s="238">
        <v>90122</v>
      </c>
      <c r="K77" s="252">
        <v>95116</v>
      </c>
      <c r="L77" s="238">
        <v>100181</v>
      </c>
      <c r="M77" s="252">
        <v>109096</v>
      </c>
      <c r="N77" s="367"/>
    </row>
    <row r="78" spans="1:14" s="366" customFormat="1" ht="12.75">
      <c r="A78" s="295" t="s">
        <v>32</v>
      </c>
      <c r="B78" s="237">
        <v>196</v>
      </c>
      <c r="C78" s="250">
        <v>184</v>
      </c>
      <c r="D78" s="238">
        <v>177</v>
      </c>
      <c r="E78" s="252">
        <v>164</v>
      </c>
      <c r="F78" s="237">
        <v>154</v>
      </c>
      <c r="G78" s="251">
        <v>151</v>
      </c>
      <c r="H78" s="238">
        <v>141</v>
      </c>
      <c r="I78" s="252">
        <v>137</v>
      </c>
      <c r="J78" s="238">
        <v>136</v>
      </c>
      <c r="K78" s="252">
        <v>138</v>
      </c>
      <c r="L78" s="238">
        <v>139</v>
      </c>
      <c r="M78" s="252">
        <v>141</v>
      </c>
      <c r="N78" s="367"/>
    </row>
    <row r="79" spans="1:14" s="366" customFormat="1" ht="12.75">
      <c r="A79" s="295" t="s">
        <v>4</v>
      </c>
      <c r="B79" s="237">
        <v>372</v>
      </c>
      <c r="C79" s="250">
        <v>855</v>
      </c>
      <c r="D79" s="238">
        <v>1336</v>
      </c>
      <c r="E79" s="252">
        <v>2447</v>
      </c>
      <c r="F79" s="237">
        <v>4074</v>
      </c>
      <c r="G79" s="251">
        <v>5530</v>
      </c>
      <c r="H79" s="238">
        <v>6815</v>
      </c>
      <c r="I79" s="252">
        <v>7798</v>
      </c>
      <c r="J79" s="238">
        <v>9558</v>
      </c>
      <c r="K79" s="252">
        <v>11304</v>
      </c>
      <c r="L79" s="238">
        <v>13315</v>
      </c>
      <c r="M79" s="252">
        <v>16462</v>
      </c>
      <c r="N79" s="367"/>
    </row>
    <row r="80" spans="1:14" s="366" customFormat="1" ht="12.75">
      <c r="A80" s="295" t="s">
        <v>218</v>
      </c>
      <c r="B80" s="237">
        <f>SUM(B77:B79)</f>
        <v>53260</v>
      </c>
      <c r="C80" s="250">
        <f>SUM(C77:C79)</f>
        <v>57281</v>
      </c>
      <c r="D80" s="238">
        <f>SUM(D77:D79)</f>
        <v>60939</v>
      </c>
      <c r="E80" s="252">
        <v>67391</v>
      </c>
      <c r="F80" s="237">
        <f>SUM(F77:F79)</f>
        <v>74085</v>
      </c>
      <c r="G80" s="251">
        <f>SUM(G77:G79)</f>
        <v>80561</v>
      </c>
      <c r="H80" s="238">
        <f>SUM(H77:H79)</f>
        <v>86050</v>
      </c>
      <c r="I80" s="252">
        <v>91865</v>
      </c>
      <c r="J80" s="238">
        <v>99816</v>
      </c>
      <c r="K80" s="252">
        <v>106558</v>
      </c>
      <c r="L80" s="238">
        <v>113635</v>
      </c>
      <c r="M80" s="252">
        <v>125699</v>
      </c>
      <c r="N80" s="364"/>
    </row>
    <row r="81" spans="1:14" s="366" customFormat="1" ht="12.75">
      <c r="A81" s="295" t="s">
        <v>33</v>
      </c>
      <c r="B81" s="269">
        <v>0.56</v>
      </c>
      <c r="C81" s="319">
        <v>0.58</v>
      </c>
      <c r="D81" s="270">
        <v>0.65</v>
      </c>
      <c r="E81" s="336">
        <v>0.75</v>
      </c>
      <c r="F81" s="269">
        <v>0.79</v>
      </c>
      <c r="G81" s="356">
        <v>0.81</v>
      </c>
      <c r="H81" s="270">
        <v>0.81</v>
      </c>
      <c r="I81" s="336">
        <v>0.81</v>
      </c>
      <c r="J81" s="270">
        <v>0.92</v>
      </c>
      <c r="K81" s="336">
        <v>0.91</v>
      </c>
      <c r="L81" s="270">
        <v>0.94</v>
      </c>
      <c r="M81" s="336">
        <v>0.94</v>
      </c>
      <c r="N81" s="364"/>
    </row>
    <row r="82" spans="1:13" ht="12.75">
      <c r="A82" s="299"/>
      <c r="B82" s="267"/>
      <c r="C82" s="318"/>
      <c r="D82" s="268"/>
      <c r="E82" s="299"/>
      <c r="F82" s="267"/>
      <c r="G82" s="355"/>
      <c r="H82" s="268"/>
      <c r="I82" s="299"/>
      <c r="J82" s="268"/>
      <c r="K82" s="299"/>
      <c r="L82" s="268"/>
      <c r="M82" s="299"/>
    </row>
    <row r="83" spans="1:14" s="366" customFormat="1" ht="12.75">
      <c r="A83" s="248" t="s">
        <v>222</v>
      </c>
      <c r="B83" s="255"/>
      <c r="C83" s="312"/>
      <c r="D83" s="256"/>
      <c r="E83" s="331"/>
      <c r="F83" s="255"/>
      <c r="G83" s="350"/>
      <c r="H83" s="256"/>
      <c r="I83" s="331"/>
      <c r="J83" s="256"/>
      <c r="K83" s="331"/>
      <c r="L83" s="256"/>
      <c r="M83" s="331"/>
      <c r="N83" s="364"/>
    </row>
    <row r="84" spans="1:13" ht="12.75">
      <c r="A84" s="295" t="s">
        <v>223</v>
      </c>
      <c r="B84" s="237">
        <v>3134</v>
      </c>
      <c r="C84" s="250">
        <v>3129.5</v>
      </c>
      <c r="D84" s="238">
        <v>3112.5</v>
      </c>
      <c r="E84" s="252">
        <v>2382</v>
      </c>
      <c r="F84" s="237">
        <v>2391</v>
      </c>
      <c r="G84" s="251">
        <v>2384</v>
      </c>
      <c r="H84" s="238">
        <v>2343.5</v>
      </c>
      <c r="I84" s="252">
        <v>1776</v>
      </c>
      <c r="J84" s="238"/>
      <c r="K84" s="252"/>
      <c r="L84" s="238"/>
      <c r="M84" s="252"/>
    </row>
    <row r="85" spans="1:14" s="367" customFormat="1" ht="12.75">
      <c r="A85" s="295" t="s">
        <v>224</v>
      </c>
      <c r="B85" s="261">
        <v>198.3</v>
      </c>
      <c r="C85" s="314">
        <v>199.3</v>
      </c>
      <c r="D85" s="262">
        <v>200.3</v>
      </c>
      <c r="E85" s="282">
        <v>262.7</v>
      </c>
      <c r="F85" s="261">
        <v>252.2</v>
      </c>
      <c r="G85" s="352">
        <v>254.3</v>
      </c>
      <c r="H85" s="262">
        <v>249.9</v>
      </c>
      <c r="I85" s="282">
        <v>314.9</v>
      </c>
      <c r="J85" s="262"/>
      <c r="K85" s="282"/>
      <c r="L85" s="262"/>
      <c r="M85" s="282"/>
      <c r="N85" s="364"/>
    </row>
    <row r="86" spans="1:14" s="367" customFormat="1" ht="12.75">
      <c r="A86" s="248"/>
      <c r="B86" s="261"/>
      <c r="C86" s="314"/>
      <c r="D86" s="262"/>
      <c r="E86" s="333"/>
      <c r="F86" s="261"/>
      <c r="G86" s="352"/>
      <c r="H86" s="262"/>
      <c r="I86" s="333"/>
      <c r="J86" s="262"/>
      <c r="K86" s="333"/>
      <c r="L86" s="262"/>
      <c r="M86" s="333"/>
      <c r="N86" s="364"/>
    </row>
    <row r="87" spans="1:13" ht="12.75">
      <c r="A87" s="248" t="s">
        <v>225</v>
      </c>
      <c r="B87" s="265" t="s">
        <v>3</v>
      </c>
      <c r="C87" s="316" t="s">
        <v>3</v>
      </c>
      <c r="D87" s="266" t="s">
        <v>3</v>
      </c>
      <c r="E87" s="334" t="s">
        <v>3</v>
      </c>
      <c r="F87" s="265" t="s">
        <v>3</v>
      </c>
      <c r="G87" s="354">
        <v>0.3121</v>
      </c>
      <c r="H87" s="266">
        <v>0.3129</v>
      </c>
      <c r="I87" s="334">
        <v>0.312</v>
      </c>
      <c r="J87" s="266">
        <v>0.312</v>
      </c>
      <c r="K87" s="334">
        <v>0.312</v>
      </c>
      <c r="L87" s="266">
        <v>0.317</v>
      </c>
      <c r="M87" s="334">
        <v>0.314</v>
      </c>
    </row>
    <row r="88" spans="1:14" ht="12.75">
      <c r="A88" s="295" t="s">
        <v>226</v>
      </c>
      <c r="B88" s="253"/>
      <c r="C88" s="311"/>
      <c r="D88" s="254"/>
      <c r="E88" s="330"/>
      <c r="F88" s="253"/>
      <c r="G88" s="349"/>
      <c r="H88" s="254"/>
      <c r="I88" s="330"/>
      <c r="J88" s="254"/>
      <c r="K88" s="330"/>
      <c r="L88" s="254"/>
      <c r="M88" s="330"/>
      <c r="N88" s="366"/>
    </row>
    <row r="89" spans="1:14" ht="12.75">
      <c r="A89" s="295" t="s">
        <v>41</v>
      </c>
      <c r="B89" s="239" t="s">
        <v>3</v>
      </c>
      <c r="C89" s="309" t="s">
        <v>3</v>
      </c>
      <c r="D89" s="240" t="s">
        <v>3</v>
      </c>
      <c r="E89" s="329" t="s">
        <v>3</v>
      </c>
      <c r="F89" s="239" t="s">
        <v>3</v>
      </c>
      <c r="G89" s="346">
        <v>176963</v>
      </c>
      <c r="H89" s="240">
        <v>176655</v>
      </c>
      <c r="I89" s="329">
        <v>175122</v>
      </c>
      <c r="J89" s="240">
        <v>174227</v>
      </c>
      <c r="K89" s="329">
        <v>174986</v>
      </c>
      <c r="L89" s="240">
        <v>175492</v>
      </c>
      <c r="M89" s="329">
        <v>173248</v>
      </c>
      <c r="N89" s="366"/>
    </row>
    <row r="90" spans="1:14" ht="12.75" hidden="1">
      <c r="A90" s="295" t="s">
        <v>19</v>
      </c>
      <c r="B90" s="239" t="s">
        <v>3</v>
      </c>
      <c r="C90" s="309" t="s">
        <v>3</v>
      </c>
      <c r="D90" s="240" t="s">
        <v>3</v>
      </c>
      <c r="E90" s="329" t="s">
        <v>3</v>
      </c>
      <c r="F90" s="239" t="s">
        <v>3</v>
      </c>
      <c r="G90" s="346" t="s">
        <v>3</v>
      </c>
      <c r="H90" s="240" t="s">
        <v>3</v>
      </c>
      <c r="I90" s="329" t="s">
        <v>3</v>
      </c>
      <c r="J90" s="240" t="s">
        <v>3</v>
      </c>
      <c r="K90" s="329" t="s">
        <v>3</v>
      </c>
      <c r="L90" s="240"/>
      <c r="M90" s="329"/>
      <c r="N90" s="366"/>
    </row>
    <row r="91" spans="1:14" ht="12.75" hidden="1">
      <c r="A91" s="295" t="s">
        <v>20</v>
      </c>
      <c r="B91" s="239" t="s">
        <v>3</v>
      </c>
      <c r="C91" s="309" t="s">
        <v>3</v>
      </c>
      <c r="D91" s="240" t="s">
        <v>3</v>
      </c>
      <c r="E91" s="329" t="s">
        <v>3</v>
      </c>
      <c r="F91" s="239" t="s">
        <v>3</v>
      </c>
      <c r="G91" s="346" t="s">
        <v>3</v>
      </c>
      <c r="H91" s="240" t="s">
        <v>3</v>
      </c>
      <c r="I91" s="329" t="s">
        <v>3</v>
      </c>
      <c r="J91" s="240" t="s">
        <v>3</v>
      </c>
      <c r="K91" s="329" t="s">
        <v>3</v>
      </c>
      <c r="L91" s="240"/>
      <c r="M91" s="329"/>
      <c r="N91" s="366"/>
    </row>
    <row r="92" spans="1:14" ht="12.75">
      <c r="A92" s="297" t="s">
        <v>21</v>
      </c>
      <c r="B92" s="271" t="s">
        <v>3</v>
      </c>
      <c r="C92" s="320" t="s">
        <v>3</v>
      </c>
      <c r="D92" s="272" t="s">
        <v>3</v>
      </c>
      <c r="E92" s="337" t="s">
        <v>3</v>
      </c>
      <c r="F92" s="271" t="s">
        <v>3</v>
      </c>
      <c r="G92" s="357">
        <v>17046</v>
      </c>
      <c r="H92" s="272">
        <v>17868</v>
      </c>
      <c r="I92" s="337">
        <v>18750</v>
      </c>
      <c r="J92" s="272">
        <v>19486</v>
      </c>
      <c r="K92" s="337">
        <v>20754</v>
      </c>
      <c r="L92" s="272">
        <v>21018</v>
      </c>
      <c r="M92" s="337">
        <v>21288</v>
      </c>
      <c r="N92" s="366"/>
    </row>
    <row r="93" spans="1:14" ht="12.75">
      <c r="A93" s="248" t="s">
        <v>42</v>
      </c>
      <c r="B93" s="239" t="s">
        <v>3</v>
      </c>
      <c r="C93" s="309" t="s">
        <v>3</v>
      </c>
      <c r="D93" s="240" t="s">
        <v>3</v>
      </c>
      <c r="E93" s="329" t="s">
        <v>3</v>
      </c>
      <c r="F93" s="239" t="s">
        <v>3</v>
      </c>
      <c r="G93" s="251">
        <f>SUM(G89:G92)</f>
        <v>194009</v>
      </c>
      <c r="H93" s="240">
        <f>SUM(H89:H92)</f>
        <v>194523</v>
      </c>
      <c r="I93" s="329">
        <v>193872</v>
      </c>
      <c r="J93" s="240">
        <v>193713</v>
      </c>
      <c r="K93" s="329">
        <v>195740</v>
      </c>
      <c r="L93" s="240">
        <v>196510</v>
      </c>
      <c r="M93" s="329">
        <v>194536</v>
      </c>
      <c r="N93" s="366"/>
    </row>
    <row r="94" spans="1:14" ht="12.75">
      <c r="A94" s="248"/>
      <c r="B94" s="237"/>
      <c r="C94" s="250"/>
      <c r="D94" s="238"/>
      <c r="E94" s="252"/>
      <c r="F94" s="237"/>
      <c r="G94" s="251"/>
      <c r="H94" s="238"/>
      <c r="I94" s="252"/>
      <c r="J94" s="238"/>
      <c r="K94" s="252"/>
      <c r="L94" s="238"/>
      <c r="M94" s="252"/>
      <c r="N94" s="366"/>
    </row>
    <row r="95" spans="1:13" s="366" customFormat="1" ht="12.75">
      <c r="A95" s="248" t="s">
        <v>43</v>
      </c>
      <c r="B95" s="255"/>
      <c r="C95" s="312"/>
      <c r="D95" s="256"/>
      <c r="E95" s="331"/>
      <c r="F95" s="255"/>
      <c r="G95" s="350"/>
      <c r="H95" s="256"/>
      <c r="I95" s="331"/>
      <c r="J95" s="256"/>
      <c r="K95" s="331"/>
      <c r="L95" s="256"/>
      <c r="M95" s="331"/>
    </row>
    <row r="96" spans="1:14" s="366" customFormat="1" ht="12.75">
      <c r="A96" s="295" t="s">
        <v>23</v>
      </c>
      <c r="B96" s="239" t="s">
        <v>3</v>
      </c>
      <c r="C96" s="309" t="s">
        <v>3</v>
      </c>
      <c r="D96" s="240" t="s">
        <v>3</v>
      </c>
      <c r="E96" s="329" t="s">
        <v>3</v>
      </c>
      <c r="F96" s="239" t="s">
        <v>3</v>
      </c>
      <c r="G96" s="251">
        <v>151161</v>
      </c>
      <c r="H96" s="240">
        <v>220669</v>
      </c>
      <c r="I96" s="329">
        <v>301927</v>
      </c>
      <c r="J96" s="240">
        <v>81435</v>
      </c>
      <c r="K96" s="329">
        <v>162111</v>
      </c>
      <c r="L96" s="240">
        <v>234874</v>
      </c>
      <c r="M96" s="329">
        <v>313854</v>
      </c>
      <c r="N96" s="364"/>
    </row>
    <row r="97" spans="1:13" s="366" customFormat="1" ht="12.75">
      <c r="A97" s="295" t="s">
        <v>24</v>
      </c>
      <c r="B97" s="239" t="s">
        <v>3</v>
      </c>
      <c r="C97" s="309" t="s">
        <v>3</v>
      </c>
      <c r="D97" s="240" t="s">
        <v>3</v>
      </c>
      <c r="E97" s="329" t="s">
        <v>3</v>
      </c>
      <c r="F97" s="239" t="s">
        <v>3</v>
      </c>
      <c r="G97" s="251">
        <v>59775</v>
      </c>
      <c r="H97" s="240">
        <v>94194</v>
      </c>
      <c r="I97" s="329">
        <v>126024</v>
      </c>
      <c r="J97" s="240">
        <v>31153</v>
      </c>
      <c r="K97" s="329">
        <v>63010</v>
      </c>
      <c r="L97" s="240">
        <v>96434</v>
      </c>
      <c r="M97" s="329">
        <v>126676</v>
      </c>
    </row>
    <row r="98" spans="1:13" s="366" customFormat="1" ht="12.75">
      <c r="A98" s="295" t="s">
        <v>25</v>
      </c>
      <c r="B98" s="239" t="s">
        <v>3</v>
      </c>
      <c r="C98" s="309" t="s">
        <v>3</v>
      </c>
      <c r="D98" s="240" t="s">
        <v>3</v>
      </c>
      <c r="E98" s="329" t="s">
        <v>3</v>
      </c>
      <c r="F98" s="239" t="s">
        <v>3</v>
      </c>
      <c r="G98" s="251">
        <v>20631</v>
      </c>
      <c r="H98" s="240">
        <v>32374</v>
      </c>
      <c r="I98" s="329">
        <v>42206</v>
      </c>
      <c r="J98" s="240">
        <v>8902</v>
      </c>
      <c r="K98" s="329">
        <v>19102</v>
      </c>
      <c r="L98" s="240">
        <v>30049</v>
      </c>
      <c r="M98" s="329">
        <v>39090</v>
      </c>
    </row>
    <row r="99" spans="1:13" s="366" customFormat="1" ht="12.75">
      <c r="A99" s="295" t="s">
        <v>26</v>
      </c>
      <c r="B99" s="239" t="s">
        <v>3</v>
      </c>
      <c r="C99" s="309" t="s">
        <v>3</v>
      </c>
      <c r="D99" s="240" t="s">
        <v>3</v>
      </c>
      <c r="E99" s="329" t="s">
        <v>3</v>
      </c>
      <c r="F99" s="239" t="s">
        <v>3</v>
      </c>
      <c r="G99" s="251">
        <v>231567</v>
      </c>
      <c r="H99" s="240">
        <f>SUM(H96:H98)</f>
        <v>347237</v>
      </c>
      <c r="I99" s="329">
        <v>470157</v>
      </c>
      <c r="J99" s="240">
        <v>121490</v>
      </c>
      <c r="K99" s="329">
        <v>244223</v>
      </c>
      <c r="L99" s="240">
        <v>361357</v>
      </c>
      <c r="M99" s="329">
        <v>479620</v>
      </c>
    </row>
    <row r="100" spans="1:13" s="366" customFormat="1" ht="12.75">
      <c r="A100" s="295" t="s">
        <v>27</v>
      </c>
      <c r="B100" s="239" t="s">
        <v>3</v>
      </c>
      <c r="C100" s="309" t="s">
        <v>3</v>
      </c>
      <c r="D100" s="240" t="s">
        <v>3</v>
      </c>
      <c r="E100" s="329" t="s">
        <v>3</v>
      </c>
      <c r="F100" s="239" t="s">
        <v>3</v>
      </c>
      <c r="G100" s="251">
        <v>5740</v>
      </c>
      <c r="H100" s="240">
        <v>9673</v>
      </c>
      <c r="I100" s="329">
        <v>12662</v>
      </c>
      <c r="J100" s="240">
        <v>2892</v>
      </c>
      <c r="K100" s="329">
        <v>6091</v>
      </c>
      <c r="L100" s="240">
        <v>10103</v>
      </c>
      <c r="M100" s="329">
        <v>13138</v>
      </c>
    </row>
    <row r="101" spans="1:14" s="366" customFormat="1" ht="12.75">
      <c r="A101" s="297" t="s">
        <v>6</v>
      </c>
      <c r="B101" s="271" t="s">
        <v>3</v>
      </c>
      <c r="C101" s="320" t="s">
        <v>3</v>
      </c>
      <c r="D101" s="272" t="s">
        <v>3</v>
      </c>
      <c r="E101" s="337" t="s">
        <v>3</v>
      </c>
      <c r="F101" s="271" t="s">
        <v>3</v>
      </c>
      <c r="G101" s="347">
        <v>188812</v>
      </c>
      <c r="H101" s="272">
        <v>283362</v>
      </c>
      <c r="I101" s="337">
        <v>385264</v>
      </c>
      <c r="J101" s="272">
        <v>106462</v>
      </c>
      <c r="K101" s="337">
        <v>192253</v>
      </c>
      <c r="L101" s="272">
        <v>274659</v>
      </c>
      <c r="M101" s="337">
        <v>361201</v>
      </c>
      <c r="N101" s="364"/>
    </row>
    <row r="102" spans="1:13" s="366" customFormat="1" ht="12.75">
      <c r="A102" s="248" t="s">
        <v>44</v>
      </c>
      <c r="B102" s="239" t="s">
        <v>3</v>
      </c>
      <c r="C102" s="309" t="s">
        <v>3</v>
      </c>
      <c r="D102" s="240" t="s">
        <v>3</v>
      </c>
      <c r="E102" s="329" t="s">
        <v>3</v>
      </c>
      <c r="F102" s="239" t="s">
        <v>3</v>
      </c>
      <c r="G102" s="251">
        <v>426119</v>
      </c>
      <c r="H102" s="240">
        <f>SUM(H99:H101)</f>
        <v>640272</v>
      </c>
      <c r="I102" s="329">
        <v>868083</v>
      </c>
      <c r="J102" s="240">
        <v>230844</v>
      </c>
      <c r="K102" s="329">
        <v>442567</v>
      </c>
      <c r="L102" s="240">
        <v>646119</v>
      </c>
      <c r="M102" s="329">
        <v>853959</v>
      </c>
    </row>
    <row r="103" spans="1:13" ht="12.75">
      <c r="A103" s="299"/>
      <c r="B103" s="267"/>
      <c r="C103" s="318"/>
      <c r="D103" s="268"/>
      <c r="E103" s="299"/>
      <c r="F103" s="267"/>
      <c r="G103" s="355"/>
      <c r="H103" s="268"/>
      <c r="I103" s="299"/>
      <c r="J103" s="268"/>
      <c r="K103" s="299"/>
      <c r="L103" s="268"/>
      <c r="M103" s="299"/>
    </row>
    <row r="104" spans="1:14" s="366" customFormat="1" ht="12.75">
      <c r="A104" s="248" t="s">
        <v>45</v>
      </c>
      <c r="B104" s="255"/>
      <c r="C104" s="312"/>
      <c r="D104" s="256"/>
      <c r="E104" s="331"/>
      <c r="F104" s="255"/>
      <c r="G104" s="350"/>
      <c r="H104" s="256"/>
      <c r="I104" s="331"/>
      <c r="J104" s="256"/>
      <c r="K104" s="331"/>
      <c r="L104" s="256"/>
      <c r="M104" s="331"/>
      <c r="N104" s="367"/>
    </row>
    <row r="105" spans="1:14" s="366" customFormat="1" ht="12.75">
      <c r="A105" s="295" t="s">
        <v>40</v>
      </c>
      <c r="B105" s="239" t="s">
        <v>3</v>
      </c>
      <c r="C105" s="309" t="s">
        <v>3</v>
      </c>
      <c r="D105" s="240" t="s">
        <v>3</v>
      </c>
      <c r="E105" s="329" t="s">
        <v>3</v>
      </c>
      <c r="F105" s="239" t="s">
        <v>3</v>
      </c>
      <c r="G105" s="251">
        <v>243</v>
      </c>
      <c r="H105" s="240">
        <v>568</v>
      </c>
      <c r="I105" s="329">
        <v>1085</v>
      </c>
      <c r="J105" s="240">
        <v>2003</v>
      </c>
      <c r="K105" s="329">
        <v>3143</v>
      </c>
      <c r="L105" s="240">
        <v>4474</v>
      </c>
      <c r="M105" s="329">
        <v>6639</v>
      </c>
      <c r="N105" s="367"/>
    </row>
    <row r="106" spans="1:14" s="366" customFormat="1" ht="12.75">
      <c r="A106" s="295" t="s">
        <v>30</v>
      </c>
      <c r="B106" s="239"/>
      <c r="C106" s="309"/>
      <c r="D106" s="240"/>
      <c r="E106" s="329"/>
      <c r="F106" s="239"/>
      <c r="G106" s="251"/>
      <c r="H106" s="240"/>
      <c r="I106" s="329"/>
      <c r="J106" s="240"/>
      <c r="K106" s="329"/>
      <c r="L106" s="240"/>
      <c r="M106" s="329"/>
      <c r="N106" s="367"/>
    </row>
    <row r="107" spans="1:14" s="366" customFormat="1" ht="12.75">
      <c r="A107" s="295" t="s">
        <v>31</v>
      </c>
      <c r="B107" s="239" t="s">
        <v>3</v>
      </c>
      <c r="C107" s="309" t="s">
        <v>3</v>
      </c>
      <c r="D107" s="240" t="s">
        <v>3</v>
      </c>
      <c r="E107" s="329" t="s">
        <v>3</v>
      </c>
      <c r="F107" s="239" t="s">
        <v>3</v>
      </c>
      <c r="G107" s="251">
        <v>27627</v>
      </c>
      <c r="H107" s="240">
        <v>24876</v>
      </c>
      <c r="I107" s="329">
        <v>25594</v>
      </c>
      <c r="J107" s="240">
        <v>27605</v>
      </c>
      <c r="K107" s="329">
        <v>26107</v>
      </c>
      <c r="L107" s="240">
        <v>26128</v>
      </c>
      <c r="M107" s="329">
        <v>25669</v>
      </c>
      <c r="N107" s="367"/>
    </row>
    <row r="108" spans="1:14" s="366" customFormat="1" ht="12.75">
      <c r="A108" s="295" t="s">
        <v>32</v>
      </c>
      <c r="B108" s="239" t="s">
        <v>3</v>
      </c>
      <c r="C108" s="309" t="s">
        <v>3</v>
      </c>
      <c r="D108" s="240" t="s">
        <v>3</v>
      </c>
      <c r="E108" s="329" t="s">
        <v>3</v>
      </c>
      <c r="F108" s="239" t="s">
        <v>3</v>
      </c>
      <c r="G108" s="251">
        <v>99</v>
      </c>
      <c r="H108" s="240">
        <v>113</v>
      </c>
      <c r="I108" s="329">
        <v>117</v>
      </c>
      <c r="J108" s="240">
        <v>114</v>
      </c>
      <c r="K108" s="329">
        <v>113</v>
      </c>
      <c r="L108" s="240">
        <v>128</v>
      </c>
      <c r="M108" s="329">
        <v>121</v>
      </c>
      <c r="N108" s="367"/>
    </row>
    <row r="109" spans="1:14" s="366" customFormat="1" ht="12.75">
      <c r="A109" s="295" t="s">
        <v>4</v>
      </c>
      <c r="B109" s="239" t="s">
        <v>3</v>
      </c>
      <c r="C109" s="309" t="s">
        <v>3</v>
      </c>
      <c r="D109" s="240" t="s">
        <v>3</v>
      </c>
      <c r="E109" s="329" t="s">
        <v>3</v>
      </c>
      <c r="F109" s="239" t="s">
        <v>3</v>
      </c>
      <c r="G109" s="251">
        <v>243</v>
      </c>
      <c r="H109" s="240">
        <v>568</v>
      </c>
      <c r="I109" s="329">
        <v>1085</v>
      </c>
      <c r="J109" s="240">
        <v>2003</v>
      </c>
      <c r="K109" s="329">
        <v>3143</v>
      </c>
      <c r="L109" s="240">
        <v>4474</v>
      </c>
      <c r="M109" s="329">
        <v>6639</v>
      </c>
      <c r="N109" s="367"/>
    </row>
    <row r="110" spans="1:14" s="366" customFormat="1" ht="15.75">
      <c r="A110" s="295" t="s">
        <v>248</v>
      </c>
      <c r="B110" s="239" t="s">
        <v>3</v>
      </c>
      <c r="C110" s="309" t="s">
        <v>3</v>
      </c>
      <c r="D110" s="240" t="s">
        <v>3</v>
      </c>
      <c r="E110" s="329" t="s">
        <v>3</v>
      </c>
      <c r="F110" s="239" t="s">
        <v>3</v>
      </c>
      <c r="G110" s="251">
        <f>SUM(G107:G109)</f>
        <v>27969</v>
      </c>
      <c r="H110" s="240">
        <f>SUM(H107:H109)</f>
        <v>25557</v>
      </c>
      <c r="I110" s="329">
        <v>26796</v>
      </c>
      <c r="J110" s="240">
        <v>29722</v>
      </c>
      <c r="K110" s="329">
        <v>29363</v>
      </c>
      <c r="L110" s="240">
        <v>30730</v>
      </c>
      <c r="M110" s="329">
        <v>32429</v>
      </c>
      <c r="N110" s="367"/>
    </row>
    <row r="111" spans="1:14" s="366" customFormat="1" ht="12.75">
      <c r="A111" s="295" t="s">
        <v>33</v>
      </c>
      <c r="B111" s="269" t="s">
        <v>3</v>
      </c>
      <c r="C111" s="319" t="s">
        <v>3</v>
      </c>
      <c r="D111" s="270" t="s">
        <v>3</v>
      </c>
      <c r="E111" s="336" t="s">
        <v>3</v>
      </c>
      <c r="F111" s="269" t="s">
        <v>3</v>
      </c>
      <c r="G111" s="356">
        <v>0.98</v>
      </c>
      <c r="H111" s="270">
        <v>0.98</v>
      </c>
      <c r="I111" s="336">
        <v>0.96</v>
      </c>
      <c r="J111" s="270">
        <v>0.98</v>
      </c>
      <c r="K111" s="336">
        <v>0.98</v>
      </c>
      <c r="L111" s="270">
        <v>0.98</v>
      </c>
      <c r="M111" s="336">
        <v>0.98</v>
      </c>
      <c r="N111" s="367"/>
    </row>
    <row r="112" spans="1:14" ht="12.75">
      <c r="A112" s="299"/>
      <c r="B112" s="267"/>
      <c r="C112" s="318"/>
      <c r="D112" s="268"/>
      <c r="E112" s="299"/>
      <c r="F112" s="267"/>
      <c r="G112" s="355"/>
      <c r="H112" s="268"/>
      <c r="I112" s="299"/>
      <c r="J112" s="268"/>
      <c r="K112" s="299"/>
      <c r="L112" s="268"/>
      <c r="M112" s="299"/>
      <c r="N112" s="367"/>
    </row>
    <row r="113" spans="1:14" s="366" customFormat="1" ht="12.75">
      <c r="A113" s="248" t="s">
        <v>227</v>
      </c>
      <c r="B113" s="255"/>
      <c r="C113" s="312"/>
      <c r="D113" s="256"/>
      <c r="E113" s="331"/>
      <c r="F113" s="255"/>
      <c r="G113" s="350"/>
      <c r="H113" s="256"/>
      <c r="I113" s="331"/>
      <c r="J113" s="256"/>
      <c r="K113" s="331"/>
      <c r="L113" s="256"/>
      <c r="M113" s="331"/>
      <c r="N113" s="367"/>
    </row>
    <row r="114" spans="1:14" ht="12.75">
      <c r="A114" s="295" t="s">
        <v>223</v>
      </c>
      <c r="B114" s="239" t="s">
        <v>3</v>
      </c>
      <c r="C114" s="309" t="s">
        <v>3</v>
      </c>
      <c r="D114" s="240" t="s">
        <v>3</v>
      </c>
      <c r="E114" s="329" t="s">
        <v>3</v>
      </c>
      <c r="F114" s="239">
        <v>1203</v>
      </c>
      <c r="G114" s="251">
        <v>1200</v>
      </c>
      <c r="H114" s="240">
        <v>986</v>
      </c>
      <c r="I114" s="329">
        <v>975</v>
      </c>
      <c r="J114" s="240"/>
      <c r="K114" s="329"/>
      <c r="L114" s="240"/>
      <c r="M114" s="329"/>
      <c r="N114" s="367"/>
    </row>
    <row r="115" spans="1:13" s="367" customFormat="1" ht="13.5" thickBot="1">
      <c r="A115" s="300" t="s">
        <v>224</v>
      </c>
      <c r="B115" s="273" t="s">
        <v>3</v>
      </c>
      <c r="C115" s="321" t="s">
        <v>3</v>
      </c>
      <c r="D115" s="274" t="s">
        <v>3</v>
      </c>
      <c r="E115" s="338" t="s">
        <v>3</v>
      </c>
      <c r="F115" s="273" t="s">
        <v>3</v>
      </c>
      <c r="G115" s="358">
        <v>161.7</v>
      </c>
      <c r="H115" s="274">
        <v>197.3</v>
      </c>
      <c r="I115" s="338">
        <v>198.8</v>
      </c>
      <c r="J115" s="274"/>
      <c r="K115" s="338"/>
      <c r="L115" s="274"/>
      <c r="M115" s="338"/>
    </row>
    <row r="116" spans="1:13" s="367" customFormat="1" ht="13.5" thickTop="1">
      <c r="A116" s="275"/>
      <c r="B116" s="261"/>
      <c r="C116" s="261"/>
      <c r="D116" s="261"/>
      <c r="E116" s="261"/>
      <c r="F116" s="261"/>
      <c r="G116" s="261"/>
      <c r="H116" s="370"/>
      <c r="I116" s="261"/>
      <c r="J116" s="370"/>
      <c r="K116" s="261"/>
      <c r="L116" s="370"/>
      <c r="M116" s="261"/>
    </row>
    <row r="117" spans="1:13" s="367" customFormat="1" ht="13.5">
      <c r="A117" s="276" t="s">
        <v>255</v>
      </c>
      <c r="B117" s="259"/>
      <c r="C117" s="259"/>
      <c r="D117" s="259"/>
      <c r="E117" s="259"/>
      <c r="F117" s="259"/>
      <c r="G117" s="259"/>
      <c r="H117" s="370"/>
      <c r="I117" s="259"/>
      <c r="J117" s="370"/>
      <c r="K117" s="259"/>
      <c r="L117" s="370"/>
      <c r="M117" s="259"/>
    </row>
    <row r="118" spans="1:14" s="367" customFormat="1" ht="13.5">
      <c r="A118" s="276" t="s">
        <v>254</v>
      </c>
      <c r="B118" s="259"/>
      <c r="C118" s="259"/>
      <c r="D118" s="259"/>
      <c r="E118" s="259"/>
      <c r="F118" s="259"/>
      <c r="G118" s="259"/>
      <c r="H118" s="370"/>
      <c r="I118" s="259"/>
      <c r="J118" s="370"/>
      <c r="K118" s="259"/>
      <c r="L118" s="370"/>
      <c r="M118" s="259"/>
      <c r="N118" s="366"/>
    </row>
    <row r="119" spans="1:14" s="367" customFormat="1" ht="13.5">
      <c r="A119" s="276" t="s">
        <v>256</v>
      </c>
      <c r="B119" s="259"/>
      <c r="C119" s="259"/>
      <c r="D119" s="259"/>
      <c r="E119" s="259"/>
      <c r="F119" s="259"/>
      <c r="G119" s="259"/>
      <c r="H119" s="370"/>
      <c r="I119" s="259"/>
      <c r="J119" s="370"/>
      <c r="K119" s="259"/>
      <c r="L119" s="370"/>
      <c r="M119" s="259"/>
      <c r="N119" s="366"/>
    </row>
    <row r="120" spans="1:14" s="367" customFormat="1" ht="13.5">
      <c r="A120" s="276" t="s">
        <v>257</v>
      </c>
      <c r="B120" s="259"/>
      <c r="C120" s="259"/>
      <c r="D120" s="259"/>
      <c r="E120" s="259"/>
      <c r="F120" s="259"/>
      <c r="G120" s="259"/>
      <c r="H120" s="370"/>
      <c r="I120" s="259"/>
      <c r="J120" s="370"/>
      <c r="K120" s="259"/>
      <c r="L120" s="370"/>
      <c r="M120" s="259"/>
      <c r="N120" s="366"/>
    </row>
    <row r="121" spans="1:13" s="367" customFormat="1" ht="13.5">
      <c r="A121" s="277" t="s">
        <v>267</v>
      </c>
      <c r="B121" s="259"/>
      <c r="C121" s="259"/>
      <c r="D121" s="259"/>
      <c r="E121" s="259"/>
      <c r="F121" s="259"/>
      <c r="G121" s="259"/>
      <c r="H121" s="370"/>
      <c r="I121" s="259"/>
      <c r="J121" s="370"/>
      <c r="K121" s="259"/>
      <c r="L121" s="370"/>
      <c r="M121" s="259"/>
    </row>
    <row r="122" spans="1:13" s="367" customFormat="1" ht="13.5">
      <c r="A122" s="401" t="s">
        <v>258</v>
      </c>
      <c r="C122" s="370"/>
      <c r="D122" s="370"/>
      <c r="E122" s="370"/>
      <c r="F122" s="243"/>
      <c r="G122" s="370"/>
      <c r="H122" s="370"/>
      <c r="I122" s="370"/>
      <c r="J122" s="370"/>
      <c r="K122" s="370"/>
      <c r="L122" s="370"/>
      <c r="M122" s="259"/>
    </row>
    <row r="123" spans="1:13" s="367" customFormat="1" ht="12.75">
      <c r="A123" s="370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</row>
    <row r="124" spans="1:14" s="366" customFormat="1" ht="15.75">
      <c r="A124" s="244" t="s">
        <v>46</v>
      </c>
      <c r="B124" s="232" t="s">
        <v>210</v>
      </c>
      <c r="C124" s="245" t="s">
        <v>211</v>
      </c>
      <c r="D124" s="246" t="s">
        <v>212</v>
      </c>
      <c r="E124" s="247" t="s">
        <v>183</v>
      </c>
      <c r="F124" s="232" t="s">
        <v>213</v>
      </c>
      <c r="G124" s="246" t="s">
        <v>214</v>
      </c>
      <c r="H124" s="247" t="s">
        <v>215</v>
      </c>
      <c r="I124" s="247" t="s">
        <v>184</v>
      </c>
      <c r="J124" s="247" t="s">
        <v>249</v>
      </c>
      <c r="K124" s="247" t="s">
        <v>250</v>
      </c>
      <c r="L124" s="247" t="s">
        <v>266</v>
      </c>
      <c r="M124" s="247" t="s">
        <v>269</v>
      </c>
      <c r="N124" s="367"/>
    </row>
    <row r="125" spans="1:14" s="366" customFormat="1" ht="12.75">
      <c r="A125" s="248"/>
      <c r="B125" s="249"/>
      <c r="C125" s="250"/>
      <c r="D125" s="251"/>
      <c r="E125" s="252"/>
      <c r="F125" s="249"/>
      <c r="G125" s="251"/>
      <c r="H125" s="251"/>
      <c r="I125" s="252"/>
      <c r="J125" s="251"/>
      <c r="K125" s="252"/>
      <c r="L125" s="251"/>
      <c r="M125" s="252"/>
      <c r="N125" s="367"/>
    </row>
    <row r="126" spans="1:14" s="366" customFormat="1" ht="15.75">
      <c r="A126" s="244" t="s">
        <v>47</v>
      </c>
      <c r="B126" s="249"/>
      <c r="C126" s="250"/>
      <c r="D126" s="251"/>
      <c r="E126" s="252"/>
      <c r="F126" s="249"/>
      <c r="G126" s="251"/>
      <c r="H126" s="251"/>
      <c r="I126" s="252"/>
      <c r="J126" s="251"/>
      <c r="K126" s="252"/>
      <c r="L126" s="251"/>
      <c r="M126" s="252"/>
      <c r="N126" s="367"/>
    </row>
    <row r="127" spans="1:13" s="367" customFormat="1" ht="12.75">
      <c r="A127" s="248"/>
      <c r="B127" s="279"/>
      <c r="C127" s="280"/>
      <c r="D127" s="281"/>
      <c r="E127" s="282"/>
      <c r="F127" s="279"/>
      <c r="G127" s="281"/>
      <c r="H127" s="281"/>
      <c r="I127" s="282"/>
      <c r="J127" s="281"/>
      <c r="K127" s="282"/>
      <c r="L127" s="281"/>
      <c r="M127" s="282"/>
    </row>
    <row r="128" spans="1:14" s="367" customFormat="1" ht="12.75">
      <c r="A128" s="301" t="s">
        <v>48</v>
      </c>
      <c r="B128" s="283">
        <v>0.796</v>
      </c>
      <c r="C128" s="322">
        <v>0.812</v>
      </c>
      <c r="D128" s="284">
        <v>0.83</v>
      </c>
      <c r="E128" s="339">
        <v>0.864</v>
      </c>
      <c r="F128" s="283">
        <v>0.874</v>
      </c>
      <c r="G128" s="359">
        <v>0.886</v>
      </c>
      <c r="H128" s="284">
        <v>0.9</v>
      </c>
      <c r="I128" s="339">
        <v>0.924</v>
      </c>
      <c r="J128" s="284">
        <v>0.933</v>
      </c>
      <c r="K128" s="339">
        <v>0.938</v>
      </c>
      <c r="L128" s="284">
        <v>0.954</v>
      </c>
      <c r="M128" s="339">
        <v>0.99</v>
      </c>
      <c r="N128" s="364"/>
    </row>
    <row r="129" spans="1:14" s="367" customFormat="1" ht="12.75">
      <c r="A129" s="305" t="s">
        <v>228</v>
      </c>
      <c r="B129" s="283">
        <v>0.477</v>
      </c>
      <c r="C129" s="322">
        <v>0.477</v>
      </c>
      <c r="D129" s="284">
        <v>0.476</v>
      </c>
      <c r="E129" s="339">
        <v>0.462</v>
      </c>
      <c r="F129" s="283">
        <v>0.459</v>
      </c>
      <c r="G129" s="359">
        <v>0.456</v>
      </c>
      <c r="H129" s="284">
        <v>0.451</v>
      </c>
      <c r="I129" s="339">
        <v>0.45</v>
      </c>
      <c r="J129" s="284">
        <v>0.449</v>
      </c>
      <c r="K129" s="339">
        <v>0.453</v>
      </c>
      <c r="L129" s="284">
        <v>0.448</v>
      </c>
      <c r="M129" s="339">
        <v>0.445</v>
      </c>
      <c r="N129" s="364"/>
    </row>
    <row r="130" spans="1:14" s="367" customFormat="1" ht="12.75">
      <c r="A130" s="295" t="s">
        <v>229</v>
      </c>
      <c r="B130" s="237">
        <v>3837945</v>
      </c>
      <c r="C130" s="250">
        <v>3913282</v>
      </c>
      <c r="D130" s="238">
        <v>3989489</v>
      </c>
      <c r="E130" s="252">
        <v>4032045</v>
      </c>
      <c r="F130" s="237">
        <v>4051778</v>
      </c>
      <c r="G130" s="251">
        <v>4081150</v>
      </c>
      <c r="H130" s="238">
        <v>4095374</v>
      </c>
      <c r="I130" s="252">
        <v>4193855</v>
      </c>
      <c r="J130" s="238">
        <v>4222206</v>
      </c>
      <c r="K130" s="252">
        <v>4279123</v>
      </c>
      <c r="L130" s="238">
        <v>4306723</v>
      </c>
      <c r="M130" s="252">
        <v>4431136</v>
      </c>
      <c r="N130" s="364"/>
    </row>
    <row r="131" spans="1:14" s="367" customFormat="1" ht="12.75">
      <c r="A131" s="306" t="s">
        <v>49</v>
      </c>
      <c r="B131" s="285" t="s">
        <v>199</v>
      </c>
      <c r="C131" s="323">
        <v>0.269</v>
      </c>
      <c r="D131" s="286">
        <v>0.279</v>
      </c>
      <c r="E131" s="340">
        <v>0.289</v>
      </c>
      <c r="F131" s="285" t="s">
        <v>200</v>
      </c>
      <c r="G131" s="360">
        <v>0.301</v>
      </c>
      <c r="H131" s="286">
        <v>0.309</v>
      </c>
      <c r="I131" s="340">
        <v>0.316</v>
      </c>
      <c r="J131" s="286">
        <v>0.321</v>
      </c>
      <c r="K131" s="340">
        <v>0.331</v>
      </c>
      <c r="L131" s="286">
        <v>0.339</v>
      </c>
      <c r="M131" s="340">
        <v>0.349</v>
      </c>
      <c r="N131" s="364"/>
    </row>
    <row r="132" spans="1:14" s="367" customFormat="1" ht="12.75">
      <c r="A132" s="248" t="s">
        <v>230</v>
      </c>
      <c r="B132" s="237">
        <v>107</v>
      </c>
      <c r="C132" s="250">
        <v>111</v>
      </c>
      <c r="D132" s="238">
        <v>114</v>
      </c>
      <c r="E132" s="252">
        <v>115</v>
      </c>
      <c r="F132" s="237">
        <v>113</v>
      </c>
      <c r="G132" s="251">
        <v>120</v>
      </c>
      <c r="H132" s="238">
        <v>124</v>
      </c>
      <c r="I132" s="252">
        <v>127</v>
      </c>
      <c r="J132" s="238">
        <v>129</v>
      </c>
      <c r="K132" s="252">
        <v>136</v>
      </c>
      <c r="L132" s="238">
        <v>139</v>
      </c>
      <c r="M132" s="252">
        <v>142</v>
      </c>
      <c r="N132" s="364"/>
    </row>
    <row r="133" spans="1:14" s="367" customFormat="1" ht="12.75">
      <c r="A133" s="248" t="s">
        <v>231</v>
      </c>
      <c r="B133" s="237">
        <v>4800</v>
      </c>
      <c r="C133" s="250">
        <v>4923</v>
      </c>
      <c r="D133" s="238">
        <v>4937</v>
      </c>
      <c r="E133" s="252">
        <v>4945</v>
      </c>
      <c r="F133" s="237">
        <v>4653</v>
      </c>
      <c r="G133" s="251">
        <v>4847</v>
      </c>
      <c r="H133" s="238">
        <v>4914</v>
      </c>
      <c r="I133" s="406">
        <v>4832</v>
      </c>
      <c r="J133" s="238">
        <v>4690</v>
      </c>
      <c r="K133" s="252">
        <v>4816</v>
      </c>
      <c r="L133" s="238">
        <v>4897</v>
      </c>
      <c r="M133" s="406">
        <v>4800</v>
      </c>
      <c r="N133" s="364"/>
    </row>
    <row r="134" spans="1:14" s="367" customFormat="1" ht="12.75">
      <c r="A134" s="282" t="s">
        <v>232</v>
      </c>
      <c r="B134" s="237">
        <v>11871</v>
      </c>
      <c r="C134" s="250">
        <v>12103</v>
      </c>
      <c r="D134" s="238">
        <v>11929</v>
      </c>
      <c r="E134" s="252">
        <v>11828</v>
      </c>
      <c r="F134" s="237">
        <v>10754</v>
      </c>
      <c r="G134" s="251">
        <v>11067</v>
      </c>
      <c r="H134" s="238">
        <v>11120</v>
      </c>
      <c r="I134" s="406">
        <v>10838</v>
      </c>
      <c r="J134" s="238">
        <v>10139</v>
      </c>
      <c r="K134" s="252">
        <v>10206</v>
      </c>
      <c r="L134" s="238">
        <v>10190</v>
      </c>
      <c r="M134" s="406">
        <v>9849</v>
      </c>
      <c r="N134" s="364"/>
    </row>
    <row r="135" spans="1:14" ht="12.75">
      <c r="A135" s="302" t="s">
        <v>233</v>
      </c>
      <c r="B135" s="241">
        <v>2292</v>
      </c>
      <c r="C135" s="310">
        <v>2349</v>
      </c>
      <c r="D135" s="242">
        <v>2386</v>
      </c>
      <c r="E135" s="303">
        <v>2380</v>
      </c>
      <c r="F135" s="241">
        <v>2142</v>
      </c>
      <c r="G135" s="347">
        <v>2251</v>
      </c>
      <c r="H135" s="242">
        <v>2281</v>
      </c>
      <c r="I135" s="422">
        <v>2239</v>
      </c>
      <c r="J135" s="242">
        <v>2147</v>
      </c>
      <c r="K135" s="303">
        <v>2252</v>
      </c>
      <c r="L135" s="242">
        <v>2329</v>
      </c>
      <c r="M135" s="422">
        <v>2300</v>
      </c>
      <c r="N135" s="366"/>
    </row>
    <row r="136" spans="1:13" ht="12.75">
      <c r="A136" s="289" t="s">
        <v>234</v>
      </c>
      <c r="B136" s="287" t="s">
        <v>201</v>
      </c>
      <c r="C136" s="324">
        <v>0.105</v>
      </c>
      <c r="D136" s="288">
        <v>0.1403</v>
      </c>
      <c r="E136" s="341">
        <v>0.159</v>
      </c>
      <c r="F136" s="287" t="s">
        <v>202</v>
      </c>
      <c r="G136" s="361">
        <v>0.161</v>
      </c>
      <c r="H136" s="288">
        <v>0.177</v>
      </c>
      <c r="I136" s="341">
        <v>0.185</v>
      </c>
      <c r="J136" s="288">
        <v>0.158</v>
      </c>
      <c r="K136" s="341">
        <v>0.164</v>
      </c>
      <c r="L136" s="288">
        <v>0.173</v>
      </c>
      <c r="M136" s="341">
        <v>0.179</v>
      </c>
    </row>
    <row r="137" spans="1:14" ht="12.75">
      <c r="A137" s="252" t="s">
        <v>235</v>
      </c>
      <c r="B137" s="287" t="s">
        <v>203</v>
      </c>
      <c r="C137" s="324">
        <v>0.111</v>
      </c>
      <c r="D137" s="288">
        <v>0.119</v>
      </c>
      <c r="E137" s="341">
        <v>0.119</v>
      </c>
      <c r="F137" s="287" t="s">
        <v>203</v>
      </c>
      <c r="G137" s="361">
        <v>0.106</v>
      </c>
      <c r="H137" s="288">
        <v>0.101</v>
      </c>
      <c r="I137" s="341">
        <v>0.104</v>
      </c>
      <c r="J137" s="288">
        <v>0.104</v>
      </c>
      <c r="K137" s="341">
        <v>0.098</v>
      </c>
      <c r="L137" s="288">
        <v>0.098</v>
      </c>
      <c r="M137" s="341">
        <v>0.099</v>
      </c>
      <c r="N137" s="367"/>
    </row>
    <row r="138" spans="1:14" ht="12.75">
      <c r="A138" s="303" t="s">
        <v>236</v>
      </c>
      <c r="B138" s="285" t="s">
        <v>204</v>
      </c>
      <c r="C138" s="323">
        <v>0.103</v>
      </c>
      <c r="D138" s="286">
        <v>0.148</v>
      </c>
      <c r="E138" s="340">
        <v>0.174</v>
      </c>
      <c r="F138" s="285" t="s">
        <v>205</v>
      </c>
      <c r="G138" s="360">
        <v>0.184</v>
      </c>
      <c r="H138" s="286">
        <v>0.21</v>
      </c>
      <c r="I138" s="340">
        <v>0.22</v>
      </c>
      <c r="J138" s="286">
        <v>0.183</v>
      </c>
      <c r="K138" s="340">
        <v>0.196</v>
      </c>
      <c r="L138" s="286">
        <v>0.21</v>
      </c>
      <c r="M138" s="340">
        <v>0.219</v>
      </c>
      <c r="N138" s="367"/>
    </row>
    <row r="139" spans="1:14" ht="12.75">
      <c r="A139" s="289" t="s">
        <v>50</v>
      </c>
      <c r="B139" s="237">
        <v>601</v>
      </c>
      <c r="C139" s="250">
        <v>595</v>
      </c>
      <c r="D139" s="238">
        <v>598</v>
      </c>
      <c r="E139" s="252">
        <v>612</v>
      </c>
      <c r="F139" s="237">
        <v>663</v>
      </c>
      <c r="G139" s="251">
        <v>670</v>
      </c>
      <c r="H139" s="238">
        <v>692</v>
      </c>
      <c r="I139" s="406">
        <v>621</v>
      </c>
      <c r="J139" s="238">
        <v>740</v>
      </c>
      <c r="K139" s="252">
        <v>726</v>
      </c>
      <c r="L139" s="238">
        <v>742</v>
      </c>
      <c r="M139" s="406">
        <v>667</v>
      </c>
      <c r="N139" s="367"/>
    </row>
    <row r="140" spans="1:14" ht="12.75">
      <c r="A140" s="289" t="s">
        <v>51</v>
      </c>
      <c r="B140" s="237">
        <v>10763</v>
      </c>
      <c r="C140" s="250">
        <v>10284</v>
      </c>
      <c r="D140" s="238">
        <v>10881</v>
      </c>
      <c r="E140" s="252">
        <v>10275</v>
      </c>
      <c r="F140" s="237">
        <v>7884</v>
      </c>
      <c r="G140" s="251">
        <v>7187</v>
      </c>
      <c r="H140" s="238">
        <v>7124</v>
      </c>
      <c r="I140" s="252">
        <v>7062</v>
      </c>
      <c r="J140" s="238">
        <v>6176</v>
      </c>
      <c r="K140" s="252">
        <v>6504</v>
      </c>
      <c r="L140" s="238">
        <v>6110</v>
      </c>
      <c r="M140" s="252">
        <v>6234</v>
      </c>
      <c r="N140" s="367"/>
    </row>
    <row r="141" spans="1:14" ht="12.75">
      <c r="A141" s="304"/>
      <c r="B141" s="241"/>
      <c r="C141" s="310"/>
      <c r="D141" s="242"/>
      <c r="E141" s="303"/>
      <c r="F141" s="241"/>
      <c r="G141" s="347"/>
      <c r="H141" s="242"/>
      <c r="I141" s="303"/>
      <c r="J141" s="242"/>
      <c r="K141" s="303"/>
      <c r="L141" s="242"/>
      <c r="M141" s="303"/>
      <c r="N141" s="367"/>
    </row>
    <row r="142" spans="1:14" s="366" customFormat="1" ht="15.75">
      <c r="A142" s="244" t="s">
        <v>52</v>
      </c>
      <c r="B142" s="249"/>
      <c r="C142" s="250"/>
      <c r="D142" s="251"/>
      <c r="E142" s="252"/>
      <c r="F142" s="249"/>
      <c r="G142" s="251"/>
      <c r="H142" s="251"/>
      <c r="I142" s="252"/>
      <c r="J142" s="251"/>
      <c r="K142" s="252"/>
      <c r="L142" s="251"/>
      <c r="M142" s="252"/>
      <c r="N142" s="367"/>
    </row>
    <row r="143" spans="1:14" ht="12.75">
      <c r="A143" s="289"/>
      <c r="B143" s="249"/>
      <c r="C143" s="250"/>
      <c r="D143" s="251"/>
      <c r="E143" s="252"/>
      <c r="F143" s="249"/>
      <c r="G143" s="251"/>
      <c r="H143" s="251"/>
      <c r="I143" s="252"/>
      <c r="J143" s="251"/>
      <c r="K143" s="252"/>
      <c r="L143" s="251"/>
      <c r="M143" s="252"/>
      <c r="N143" s="366"/>
    </row>
    <row r="144" spans="1:13" s="367" customFormat="1" ht="12.75">
      <c r="A144" s="305" t="s">
        <v>53</v>
      </c>
      <c r="B144" s="287">
        <v>0.33</v>
      </c>
      <c r="C144" s="324">
        <v>0.379</v>
      </c>
      <c r="D144" s="288">
        <v>0.435</v>
      </c>
      <c r="E144" s="341">
        <v>0.481</v>
      </c>
      <c r="F144" s="287" t="s">
        <v>206</v>
      </c>
      <c r="G144" s="361">
        <v>0.541</v>
      </c>
      <c r="H144" s="288">
        <v>0.591</v>
      </c>
      <c r="I144" s="341">
        <v>0.613</v>
      </c>
      <c r="J144" s="288">
        <v>0.62</v>
      </c>
      <c r="K144" s="341">
        <v>0.635</v>
      </c>
      <c r="L144" s="288">
        <v>0.664</v>
      </c>
      <c r="M144" s="341">
        <v>0.683</v>
      </c>
    </row>
    <row r="145" spans="1:13" s="367" customFormat="1" ht="12.75">
      <c r="A145" s="305" t="s">
        <v>259</v>
      </c>
      <c r="B145" s="287">
        <v>0.835</v>
      </c>
      <c r="C145" s="324">
        <v>0.801</v>
      </c>
      <c r="D145" s="288">
        <v>0.776</v>
      </c>
      <c r="E145" s="341">
        <v>0.763</v>
      </c>
      <c r="F145" s="287" t="s">
        <v>207</v>
      </c>
      <c r="G145" s="361">
        <v>0.717</v>
      </c>
      <c r="H145" s="288">
        <v>0.692</v>
      </c>
      <c r="I145" s="341">
        <v>0.692</v>
      </c>
      <c r="J145" s="288">
        <v>0.683</v>
      </c>
      <c r="K145" s="341">
        <v>0.677</v>
      </c>
      <c r="L145" s="288">
        <v>0.671</v>
      </c>
      <c r="M145" s="341">
        <v>0.665</v>
      </c>
    </row>
    <row r="146" spans="1:13" s="367" customFormat="1" ht="12.75">
      <c r="A146" s="295" t="s">
        <v>260</v>
      </c>
      <c r="B146" s="239">
        <v>565170</v>
      </c>
      <c r="C146" s="309">
        <v>623285</v>
      </c>
      <c r="D146" s="240">
        <v>693097</v>
      </c>
      <c r="E146" s="329">
        <v>752462</v>
      </c>
      <c r="F146" s="239">
        <v>777048</v>
      </c>
      <c r="G146" s="251">
        <v>799763</v>
      </c>
      <c r="H146" s="240">
        <v>844805</v>
      </c>
      <c r="I146" s="329">
        <v>877142</v>
      </c>
      <c r="J146" s="240">
        <v>877228</v>
      </c>
      <c r="K146" s="329">
        <v>890953</v>
      </c>
      <c r="L146" s="240">
        <v>925994</v>
      </c>
      <c r="M146" s="329">
        <v>944530</v>
      </c>
    </row>
    <row r="147" spans="1:13" s="367" customFormat="1" ht="12.75">
      <c r="A147" s="306" t="s">
        <v>49</v>
      </c>
      <c r="B147" s="285" t="s">
        <v>208</v>
      </c>
      <c r="C147" s="323">
        <v>0.172</v>
      </c>
      <c r="D147" s="286">
        <v>0.164</v>
      </c>
      <c r="E147" s="340">
        <v>0.158</v>
      </c>
      <c r="F147" s="285" t="s">
        <v>209</v>
      </c>
      <c r="G147" s="360">
        <v>0.156</v>
      </c>
      <c r="H147" s="286">
        <v>0.154</v>
      </c>
      <c r="I147" s="340">
        <v>0.159</v>
      </c>
      <c r="J147" s="286">
        <v>0.168</v>
      </c>
      <c r="K147" s="340">
        <v>0.173</v>
      </c>
      <c r="L147" s="286">
        <v>0.175</v>
      </c>
      <c r="M147" s="340">
        <v>0.188</v>
      </c>
    </row>
    <row r="148" spans="1:13" s="367" customFormat="1" ht="12.75">
      <c r="A148" s="295" t="s">
        <v>261</v>
      </c>
      <c r="B148" s="239">
        <v>67</v>
      </c>
      <c r="C148" s="309">
        <v>68</v>
      </c>
      <c r="D148" s="240">
        <v>67</v>
      </c>
      <c r="E148" s="329">
        <v>66</v>
      </c>
      <c r="F148" s="239">
        <v>58</v>
      </c>
      <c r="G148" s="251">
        <v>61</v>
      </c>
      <c r="H148" s="240">
        <v>63</v>
      </c>
      <c r="I148" s="329">
        <v>63</v>
      </c>
      <c r="J148" s="240">
        <v>61</v>
      </c>
      <c r="K148" s="329">
        <v>66</v>
      </c>
      <c r="L148" s="240">
        <v>71</v>
      </c>
      <c r="M148" s="329">
        <v>72</v>
      </c>
    </row>
    <row r="149" spans="1:13" s="367" customFormat="1" ht="12.75">
      <c r="A149" s="295" t="s">
        <v>262</v>
      </c>
      <c r="B149" s="239">
        <v>4121</v>
      </c>
      <c r="C149" s="309">
        <v>4049</v>
      </c>
      <c r="D149" s="240">
        <v>3982</v>
      </c>
      <c r="E149" s="329">
        <v>3804</v>
      </c>
      <c r="F149" s="239">
        <v>2928</v>
      </c>
      <c r="G149" s="251">
        <v>3016</v>
      </c>
      <c r="H149" s="240">
        <v>3077</v>
      </c>
      <c r="I149" s="329">
        <v>3065</v>
      </c>
      <c r="J149" s="240">
        <v>2754</v>
      </c>
      <c r="K149" s="329">
        <v>2992</v>
      </c>
      <c r="L149" s="240">
        <v>3202</v>
      </c>
      <c r="M149" s="329">
        <v>3206</v>
      </c>
    </row>
    <row r="150" spans="1:14" s="366" customFormat="1" ht="12.75">
      <c r="A150" s="248"/>
      <c r="B150" s="290"/>
      <c r="C150" s="325"/>
      <c r="D150" s="291"/>
      <c r="E150" s="342"/>
      <c r="F150" s="290"/>
      <c r="G150" s="362"/>
      <c r="H150" s="291"/>
      <c r="I150" s="342"/>
      <c r="J150" s="291"/>
      <c r="K150" s="342">
        <v>0</v>
      </c>
      <c r="L150" s="291"/>
      <c r="M150" s="342"/>
      <c r="N150" s="364"/>
    </row>
    <row r="151" spans="1:14" s="367" customFormat="1" ht="12.75">
      <c r="A151" s="305" t="s">
        <v>54</v>
      </c>
      <c r="B151" s="287" t="s">
        <v>3</v>
      </c>
      <c r="C151" s="324" t="s">
        <v>3</v>
      </c>
      <c r="D151" s="288" t="s">
        <v>3</v>
      </c>
      <c r="E151" s="341" t="s">
        <v>3</v>
      </c>
      <c r="F151" s="287" t="s">
        <v>3</v>
      </c>
      <c r="G151" s="361">
        <v>0.757</v>
      </c>
      <c r="H151" s="288">
        <v>0.991</v>
      </c>
      <c r="I151" s="341">
        <v>0.786</v>
      </c>
      <c r="J151" s="288">
        <v>0.791</v>
      </c>
      <c r="K151" s="341">
        <v>0.902</v>
      </c>
      <c r="L151" s="288">
        <v>1.085</v>
      </c>
      <c r="M151" s="341">
        <v>1.298</v>
      </c>
      <c r="N151" s="364"/>
    </row>
    <row r="152" spans="1:14" s="367" customFormat="1" ht="12.75">
      <c r="A152" s="305" t="s">
        <v>263</v>
      </c>
      <c r="B152" s="287" t="s">
        <v>3</v>
      </c>
      <c r="C152" s="324" t="s">
        <v>3</v>
      </c>
      <c r="D152" s="288" t="s">
        <v>3</v>
      </c>
      <c r="E152" s="341" t="s">
        <v>3</v>
      </c>
      <c r="F152" s="287" t="s">
        <v>3</v>
      </c>
      <c r="G152" s="361">
        <v>0.427</v>
      </c>
      <c r="H152" s="288">
        <v>0.437</v>
      </c>
      <c r="I152" s="341">
        <v>0.427</v>
      </c>
      <c r="J152" s="288">
        <v>0.414</v>
      </c>
      <c r="K152" s="341">
        <v>0.409</v>
      </c>
      <c r="L152" s="288">
        <v>0.402</v>
      </c>
      <c r="M152" s="341">
        <v>0.412</v>
      </c>
      <c r="N152" s="364"/>
    </row>
    <row r="153" spans="1:14" s="367" customFormat="1" ht="14.25">
      <c r="A153" s="295" t="s">
        <v>271</v>
      </c>
      <c r="B153" s="239" t="s">
        <v>3</v>
      </c>
      <c r="C153" s="309" t="s">
        <v>3</v>
      </c>
      <c r="D153" s="240" t="s">
        <v>3</v>
      </c>
      <c r="E153" s="329" t="s">
        <v>3</v>
      </c>
      <c r="F153" s="239" t="s">
        <v>3</v>
      </c>
      <c r="G153" s="251">
        <v>200174</v>
      </c>
      <c r="H153" s="240">
        <v>268566</v>
      </c>
      <c r="I153" s="329">
        <v>208094</v>
      </c>
      <c r="J153" s="240">
        <v>203037</v>
      </c>
      <c r="K153" s="329">
        <v>228546</v>
      </c>
      <c r="L153" s="240">
        <v>270510</v>
      </c>
      <c r="M153" s="329">
        <v>331616</v>
      </c>
      <c r="N153" s="364"/>
    </row>
    <row r="154" spans="1:14" s="367" customFormat="1" ht="12.75">
      <c r="A154" s="306" t="s">
        <v>49</v>
      </c>
      <c r="B154" s="285" t="s">
        <v>3</v>
      </c>
      <c r="C154" s="323" t="s">
        <v>3</v>
      </c>
      <c r="D154" s="286" t="s">
        <v>3</v>
      </c>
      <c r="E154" s="340" t="s">
        <v>3</v>
      </c>
      <c r="F154" s="285" t="s">
        <v>3</v>
      </c>
      <c r="G154" s="360">
        <v>0.134</v>
      </c>
      <c r="H154" s="286">
        <v>0.109</v>
      </c>
      <c r="I154" s="340">
        <v>0.15</v>
      </c>
      <c r="J154" s="286">
        <v>0.179</v>
      </c>
      <c r="K154" s="340">
        <v>0.172</v>
      </c>
      <c r="L154" s="286">
        <v>0.155</v>
      </c>
      <c r="M154" s="340">
        <v>0.146</v>
      </c>
      <c r="N154" s="364"/>
    </row>
    <row r="155" spans="1:14" s="367" customFormat="1" ht="12.75">
      <c r="A155" s="295" t="s">
        <v>264</v>
      </c>
      <c r="B155" s="239" t="s">
        <v>3</v>
      </c>
      <c r="C155" s="309" t="s">
        <v>3</v>
      </c>
      <c r="D155" s="240" t="s">
        <v>3</v>
      </c>
      <c r="E155" s="329" t="s">
        <v>3</v>
      </c>
      <c r="F155" s="239" t="s">
        <v>3</v>
      </c>
      <c r="G155" s="251">
        <v>128</v>
      </c>
      <c r="H155" s="240">
        <v>131</v>
      </c>
      <c r="I155" s="329">
        <v>127</v>
      </c>
      <c r="J155" s="240">
        <v>124</v>
      </c>
      <c r="K155" s="329">
        <v>135</v>
      </c>
      <c r="L155" s="240">
        <v>138</v>
      </c>
      <c r="M155" s="329">
        <v>127</v>
      </c>
      <c r="N155" s="364"/>
    </row>
    <row r="156" spans="1:14" s="367" customFormat="1" ht="13.5" thickBot="1">
      <c r="A156" s="300" t="s">
        <v>265</v>
      </c>
      <c r="B156" s="292" t="s">
        <v>3</v>
      </c>
      <c r="C156" s="326" t="s">
        <v>3</v>
      </c>
      <c r="D156" s="293" t="s">
        <v>3</v>
      </c>
      <c r="E156" s="343" t="s">
        <v>3</v>
      </c>
      <c r="F156" s="294" t="s">
        <v>3</v>
      </c>
      <c r="G156" s="363">
        <v>3861</v>
      </c>
      <c r="H156" s="293">
        <v>3850</v>
      </c>
      <c r="I156" s="343">
        <v>3745</v>
      </c>
      <c r="J156" s="293">
        <v>3766</v>
      </c>
      <c r="K156" s="343">
        <v>4037</v>
      </c>
      <c r="L156" s="293">
        <v>4196</v>
      </c>
      <c r="M156" s="343">
        <v>3858</v>
      </c>
      <c r="N156" s="364"/>
    </row>
    <row r="157" ht="13.5" thickTop="1"/>
    <row r="158" ht="15.75">
      <c r="A158" s="408" t="s">
        <v>272</v>
      </c>
    </row>
    <row r="159" ht="12.75">
      <c r="A159" s="409" t="s">
        <v>270</v>
      </c>
    </row>
    <row r="161" ht="12.75">
      <c r="A161" s="47" t="s">
        <v>279</v>
      </c>
    </row>
    <row r="162" ht="12.75">
      <c r="A162" s="47" t="s">
        <v>278</v>
      </c>
    </row>
  </sheetData>
  <printOptions horizontalCentered="1"/>
  <pageMargins left="0.76" right="0.5" top="0.5905511811023623" bottom="0.984251968503937" header="0.5905511811023623" footer="0.5118110236220472"/>
  <pageSetup fitToHeight="2" horizontalDpi="300" verticalDpi="300" orientation="portrait" paperSize="9" scale="60" r:id="rId1"/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beremeni1bea15</dc:creator>
  <cp:keywords/>
  <dc:description/>
  <cp:lastModifiedBy>walfisch1ri906</cp:lastModifiedBy>
  <cp:lastPrinted>2006-08-09T12:27:45Z</cp:lastPrinted>
  <dcterms:created xsi:type="dcterms:W3CDTF">2006-05-08T13:54:21Z</dcterms:created>
  <dcterms:modified xsi:type="dcterms:W3CDTF">2007-02-13T16:36:45Z</dcterms:modified>
  <cp:category/>
  <cp:version/>
  <cp:contentType/>
  <cp:contentStatus/>
</cp:coreProperties>
</file>